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firstSheet="3" activeTab="3"/>
  </bookViews>
  <sheets>
    <sheet name="listopad" sheetId="1" state="hidden" r:id="rId1"/>
    <sheet name="grudzień" sheetId="2" state="hidden" r:id="rId2"/>
    <sheet name="RAZEM 2016" sheetId="3" state="hidden" r:id="rId3"/>
    <sheet name="wzór" sheetId="4" r:id="rId4"/>
  </sheets>
  <definedNames/>
  <calcPr fullCalcOnLoad="1"/>
</workbook>
</file>

<file path=xl/sharedStrings.xml><?xml version="1.0" encoding="utf-8"?>
<sst xmlns="http://schemas.openxmlformats.org/spreadsheetml/2006/main" count="266" uniqueCount="97">
  <si>
    <t>L.p.</t>
  </si>
  <si>
    <t>Rodzaj świadczenia</t>
  </si>
  <si>
    <t>Poradnia</t>
  </si>
  <si>
    <t>ogółem świadczeń</t>
  </si>
  <si>
    <t>ogółem punktów</t>
  </si>
  <si>
    <t>ogółem uczestników świadczeń</t>
  </si>
  <si>
    <t>ogółem czas trwania świadczeń</t>
  </si>
  <si>
    <t>w tym do limitu</t>
  </si>
  <si>
    <t>Nazwa poradni</t>
  </si>
  <si>
    <t>I</t>
  </si>
  <si>
    <t>II</t>
  </si>
  <si>
    <t>Limit pkt</t>
  </si>
  <si>
    <t>Limit godzin</t>
  </si>
  <si>
    <t>………………………………………………………………</t>
  </si>
  <si>
    <t xml:space="preserve">.……………………………………………………………………………. </t>
  </si>
  <si>
    <t>Data, pieczęć i podpis osoby zatwierdzającej pod względem merytorycznym</t>
  </si>
  <si>
    <t>Godzin przepracowanych</t>
  </si>
  <si>
    <t>Liczba świadczeń</t>
  </si>
  <si>
    <t>Ogółem wykonanie</t>
  </si>
  <si>
    <t>12*</t>
  </si>
  <si>
    <t>Porada lekarska diagnostyczna</t>
  </si>
  <si>
    <t>Porada lekarska terapeutyczna</t>
  </si>
  <si>
    <t>Porada kontrolna</t>
  </si>
  <si>
    <r>
      <t xml:space="preserve">Stanowisko:  </t>
    </r>
    <r>
      <rPr>
        <b/>
        <sz val="16"/>
        <color indexed="8"/>
        <rFont val="Czcionka tekstu podstawowego"/>
        <family val="0"/>
      </rPr>
      <t>Specjalista z zakresu psychiatrii</t>
    </r>
  </si>
  <si>
    <t>Poradnia zdrowia psychicznego dla dorosłych</t>
  </si>
  <si>
    <t xml:space="preserve"> - </t>
  </si>
  <si>
    <t>ponad limit</t>
  </si>
  <si>
    <t>Nierozliczone punkty limitowe</t>
  </si>
  <si>
    <t>Ilość</t>
  </si>
  <si>
    <t>Cena jednostkowa</t>
  </si>
  <si>
    <t>jedn. miary</t>
  </si>
  <si>
    <t>Wartość</t>
  </si>
  <si>
    <t>Świadczenia medyczne NFZ</t>
  </si>
  <si>
    <t>pkt</t>
  </si>
  <si>
    <t>Miesiąc:  grudzień</t>
  </si>
  <si>
    <t>Miesiąc:  listopad</t>
  </si>
  <si>
    <t xml:space="preserve">Uwagi:  </t>
  </si>
  <si>
    <t>szt</t>
  </si>
  <si>
    <t>z dnia:</t>
  </si>
  <si>
    <t>Numer rachunku:</t>
  </si>
  <si>
    <t>Wizyta / porada domowa - środowiskowa</t>
  </si>
  <si>
    <t>Ogółem wykonanie (świadczeniobiorcy)</t>
  </si>
  <si>
    <t>RAZEM W PORADNI (świadczeniobiorcy):</t>
  </si>
  <si>
    <t>STAWKA LEKARZA WG UMOWY (wypełnia Przyjmujący zamówienie)</t>
  </si>
  <si>
    <t>DODATKOWE WYJAŚNIENIA</t>
  </si>
  <si>
    <t>Ogółem do rozliczenia (świadczeniobiorcy):</t>
  </si>
  <si>
    <t>Ogółem do rozliczenia (usługobiorcy):</t>
  </si>
  <si>
    <t>RAZEM W PORADNI (usługobiorcy):</t>
  </si>
  <si>
    <r>
      <t xml:space="preserve">LICZBA ŚWIADCZEŃ </t>
    </r>
    <r>
      <rPr>
        <sz val="10"/>
        <color indexed="8"/>
        <rFont val="Czcionka tekstu podstawowego"/>
        <family val="0"/>
      </rPr>
      <t>(usługobiorcy)</t>
    </r>
  </si>
  <si>
    <t>Data, pieczęć i podpis Przyjmującego zamówienia</t>
  </si>
  <si>
    <t>14) Porada psychiatryczna osoby dorosłej</t>
  </si>
  <si>
    <t>14**) Porada psychiatryczna osoby dorosłej -kolejna</t>
  </si>
  <si>
    <t>15) Porada psychiatryczna dziecka</t>
  </si>
  <si>
    <t>15**) Porada psychiatryczna dziecka - kolejna</t>
  </si>
  <si>
    <t>30) Usługa konsultacyjna psychiatryczna z wydaniem zaświadczenia lekarskiego na potrzeby procesu odszkodowawczego</t>
  </si>
  <si>
    <t>Nazwa usługi</t>
  </si>
  <si>
    <r>
      <t xml:space="preserve">RODZAJ ŚWIADCZENIA ZDROWOTNEGO </t>
    </r>
    <r>
      <rPr>
        <sz val="10"/>
        <color indexed="8"/>
        <rFont val="Czcionka tekstu podstawowego"/>
        <family val="0"/>
      </rPr>
      <t>(podać liczbę porządkową z cennika usług medycznych - wypełnia Przyjmujący zamówienie)</t>
    </r>
  </si>
  <si>
    <r>
      <t xml:space="preserve">OGÓŁEM KWOTA OBCIĄŻENIA USŁUGOBIORCÓW </t>
    </r>
    <r>
      <rPr>
        <sz val="10"/>
        <color indexed="8"/>
        <rFont val="Czcionka tekstu podstawowego"/>
        <family val="0"/>
      </rPr>
      <t>(wypełnia Kierownik Przychodni)</t>
    </r>
  </si>
  <si>
    <t xml:space="preserve"> Data, pieczęć, podpis Kierownika Przychodni</t>
  </si>
  <si>
    <r>
      <t xml:space="preserve">Imię: </t>
    </r>
    <r>
      <rPr>
        <b/>
        <sz val="16"/>
        <color indexed="8"/>
        <rFont val="Czcionka tekstu podstawowego"/>
        <family val="0"/>
      </rPr>
      <t>Joanna</t>
    </r>
  </si>
  <si>
    <r>
      <t xml:space="preserve">Nazwisko: </t>
    </r>
    <r>
      <rPr>
        <b/>
        <sz val="16"/>
        <color indexed="8"/>
        <rFont val="Czcionka tekstu podstawowego"/>
        <family val="0"/>
      </rPr>
      <t>Gwiazdowska</t>
    </r>
  </si>
  <si>
    <t>29) Inne zaświadczenia lekarskie na życzenie pacjenta</t>
  </si>
  <si>
    <t>ROK 2013</t>
  </si>
  <si>
    <t>Porada lekarska diagnostyczna z poprzednich okresów</t>
  </si>
  <si>
    <t>Porada kontrolna z poprzednich okresów</t>
  </si>
  <si>
    <t>Wizyta / porada domowa - środowiskowa z poprzednich okresów</t>
  </si>
  <si>
    <t>Porada lekarska terapeutyczna z poprzednich okresów</t>
  </si>
  <si>
    <t>RAZEM W PORADNI (wykonanie) :</t>
  </si>
  <si>
    <t>RAZEM W PORADNI (rozliczone nadwykonania):</t>
  </si>
  <si>
    <t>Porada lekarska diagnostyczna korekta</t>
  </si>
  <si>
    <t>Porada lekarska terapeutyczna korekta</t>
  </si>
  <si>
    <t>Porada kontrolna korekta</t>
  </si>
  <si>
    <t>Wizyta / porada domowa - środowiskowa korekta</t>
  </si>
  <si>
    <t>RAZEM W PORADNI (korekta):</t>
  </si>
  <si>
    <t>Wizyta / porada domowa korekta</t>
  </si>
  <si>
    <t>RAZEM RZECZYWISTE WYKONANIE W PORADNI (ogólem):</t>
  </si>
  <si>
    <t>RAZEM RZECZYWISTE ROZLICZENIE W PORADNI (ogólem):</t>
  </si>
  <si>
    <t>Podliczone wartości rachunków</t>
  </si>
  <si>
    <t>RAZEM WARTOŚCI RACHUNKÓW W 2013 ROKU:</t>
  </si>
  <si>
    <t>Sprawozdanie z realizacji świadczeń w 2016</t>
  </si>
  <si>
    <t>Sprawozdanie z realizacji świadczeń w miesiącu listopad 2016</t>
  </si>
  <si>
    <t>Sprawozdanie z realizacji świadczeń w miesiącu grudzień 2016</t>
  </si>
  <si>
    <t xml:space="preserve">Miesiąc:  </t>
  </si>
  <si>
    <t>Porada psychologiczna diagnostyczna</t>
  </si>
  <si>
    <t>Porada psychologiczna</t>
  </si>
  <si>
    <t>Sesja psychoterapii indywidualnej</t>
  </si>
  <si>
    <t>Sesja wsparcia psychospołecznego</t>
  </si>
  <si>
    <t>Sesja psychoterapii grupowej</t>
  </si>
  <si>
    <t>30.11.2016</t>
  </si>
  <si>
    <t>sesje psychoterapii rodzinnej</t>
  </si>
  <si>
    <t>31.12.2016</t>
  </si>
  <si>
    <t>Poradnia zdrowia psychicznego dzieci i młodzieży</t>
  </si>
  <si>
    <t xml:space="preserve">Stanowisko:  </t>
  </si>
  <si>
    <t xml:space="preserve">Nazwisko: 
</t>
  </si>
  <si>
    <t>Imię:</t>
  </si>
  <si>
    <t xml:space="preserve">Zał. Nr 3 do umowy Nr DSP.1150.                 .2021.BPL z dnia                    .2021 r. </t>
  </si>
  <si>
    <t>Sprawozdanie z realizacji świadczeń w miesiącu………………. 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</si>
</sst>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2"/>
      <name val="Arial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3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30"/>
      <name val="Czcionka tekstu podstawowego"/>
      <family val="2"/>
    </font>
    <font>
      <b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4" fontId="2" fillId="0" borderId="21" xfId="58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44" fontId="14" fillId="0" borderId="21" xfId="58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2" fillId="0" borderId="21" xfId="0" applyFont="1" applyFill="1" applyBorder="1" applyAlignment="1">
      <alignment horizontal="center"/>
    </xf>
    <xf numFmtId="44" fontId="3" fillId="0" borderId="21" xfId="0" applyNumberFormat="1" applyFont="1" applyBorder="1" applyAlignment="1">
      <alignment/>
    </xf>
    <xf numFmtId="44" fontId="14" fillId="0" borderId="31" xfId="58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37" xfId="0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16" fillId="0" borderId="14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44" fontId="14" fillId="0" borderId="21" xfId="58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33" borderId="14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7" fillId="0" borderId="30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5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59" xfId="0" applyFill="1" applyBorder="1" applyAlignment="1">
      <alignment/>
    </xf>
    <xf numFmtId="0" fontId="2" fillId="0" borderId="60" xfId="0" applyFont="1" applyFill="1" applyBorder="1" applyAlignment="1">
      <alignment horizontal="right" vertical="center" wrapText="1"/>
    </xf>
    <xf numFmtId="0" fontId="2" fillId="0" borderId="61" xfId="0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wrapText="1"/>
    </xf>
    <xf numFmtId="0" fontId="18" fillId="0" borderId="59" xfId="0" applyFont="1" applyFill="1" applyBorder="1" applyAlignment="1">
      <alignment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wrapText="1"/>
    </xf>
    <xf numFmtId="0" fontId="18" fillId="0" borderId="68" xfId="0" applyFont="1" applyFill="1" applyBorder="1" applyAlignment="1">
      <alignment wrapText="1"/>
    </xf>
    <xf numFmtId="0" fontId="4" fillId="0" borderId="69" xfId="0" applyFont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7" fillId="0" borderId="35" xfId="0" applyFont="1" applyFill="1" applyBorder="1" applyAlignment="1">
      <alignment horizontal="left" wrapText="1"/>
    </xf>
    <xf numFmtId="0" fontId="17" fillId="0" borderId="59" xfId="0" applyFont="1" applyFill="1" applyBorder="1" applyAlignment="1">
      <alignment horizontal="left" wrapText="1"/>
    </xf>
    <xf numFmtId="0" fontId="17" fillId="0" borderId="73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17" fillId="0" borderId="59" xfId="0" applyFont="1" applyFill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3" xfId="0" applyFill="1" applyBorder="1" applyAlignment="1">
      <alignment wrapText="1"/>
    </xf>
    <xf numFmtId="0" fontId="8" fillId="0" borderId="84" xfId="0" applyFont="1" applyFill="1" applyBorder="1" applyAlignment="1">
      <alignment horizontal="center" vertical="center"/>
    </xf>
    <xf numFmtId="0" fontId="0" fillId="0" borderId="82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3" xfId="0" applyFill="1" applyBorder="1" applyAlignment="1">
      <alignment/>
    </xf>
    <xf numFmtId="0" fontId="8" fillId="0" borderId="8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wrapText="1"/>
    </xf>
    <xf numFmtId="0" fontId="0" fillId="0" borderId="86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9" fillId="0" borderId="87" xfId="0" applyFont="1" applyFill="1" applyBorder="1" applyAlignment="1">
      <alignment horizontal="right" vertical="center"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59" xfId="0" applyBorder="1" applyAlignment="1">
      <alignment wrapText="1"/>
    </xf>
    <xf numFmtId="0" fontId="2" fillId="0" borderId="6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67" xfId="0" applyFill="1" applyBorder="1" applyAlignment="1">
      <alignment wrapText="1"/>
    </xf>
    <xf numFmtId="0" fontId="0" fillId="0" borderId="68" xfId="0" applyBorder="1" applyAlignment="1">
      <alignment wrapText="1"/>
    </xf>
    <xf numFmtId="0" fontId="14" fillId="33" borderId="60" xfId="0" applyFont="1" applyFill="1" applyBorder="1" applyAlignment="1">
      <alignment horizontal="right" vertical="center" wrapText="1"/>
    </xf>
    <xf numFmtId="0" fontId="14" fillId="33" borderId="61" xfId="0" applyFont="1" applyFill="1" applyBorder="1" applyAlignment="1">
      <alignment horizontal="right" vertical="center" wrapText="1"/>
    </xf>
    <xf numFmtId="0" fontId="14" fillId="33" borderId="62" xfId="0" applyFont="1" applyFill="1" applyBorder="1" applyAlignment="1">
      <alignment horizontal="right" vertical="center" wrapText="1"/>
    </xf>
    <xf numFmtId="0" fontId="18" fillId="0" borderId="73" xfId="0" applyFont="1" applyFill="1" applyBorder="1" applyAlignment="1">
      <alignment wrapText="1"/>
    </xf>
    <xf numFmtId="0" fontId="18" fillId="0" borderId="74" xfId="0" applyFont="1" applyFill="1" applyBorder="1" applyAlignment="1">
      <alignment wrapText="1"/>
    </xf>
    <xf numFmtId="0" fontId="2" fillId="0" borderId="94" xfId="0" applyFont="1" applyBorder="1" applyAlignment="1">
      <alignment horizontal="center" vertical="center" wrapText="1"/>
    </xf>
    <xf numFmtId="0" fontId="17" fillId="0" borderId="67" xfId="0" applyFont="1" applyFill="1" applyBorder="1" applyAlignment="1">
      <alignment wrapText="1"/>
    </xf>
    <xf numFmtId="0" fontId="17" fillId="0" borderId="68" xfId="0" applyFont="1" applyFill="1" applyBorder="1" applyAlignment="1">
      <alignment wrapText="1"/>
    </xf>
    <xf numFmtId="0" fontId="0" fillId="0" borderId="5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9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45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80" xfId="0" applyFill="1" applyBorder="1" applyAlignment="1">
      <alignment vertical="top"/>
    </xf>
    <xf numFmtId="0" fontId="0" fillId="0" borderId="97" xfId="0" applyFill="1" applyBorder="1" applyAlignment="1">
      <alignment vertical="top"/>
    </xf>
    <xf numFmtId="0" fontId="0" fillId="0" borderId="98" xfId="0" applyFill="1" applyBorder="1" applyAlignment="1">
      <alignment vertical="top"/>
    </xf>
    <xf numFmtId="0" fontId="0" fillId="0" borderId="99" xfId="0" applyFill="1" applyBorder="1" applyAlignment="1">
      <alignment vertical="top"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0" xfId="0" applyFont="1" applyFill="1" applyBorder="1" applyAlignment="1">
      <alignment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4" fontId="9" fillId="33" borderId="23" xfId="58" applyFont="1" applyFill="1" applyBorder="1" applyAlignment="1">
      <alignment horizontal="center"/>
    </xf>
    <xf numFmtId="44" fontId="9" fillId="33" borderId="62" xfId="58" applyFont="1" applyFill="1" applyBorder="1" applyAlignment="1">
      <alignment horizontal="center"/>
    </xf>
    <xf numFmtId="9" fontId="16" fillId="33" borderId="60" xfId="52" applyFont="1" applyFill="1" applyBorder="1" applyAlignment="1">
      <alignment horizontal="center"/>
    </xf>
    <xf numFmtId="9" fontId="16" fillId="33" borderId="13" xfId="52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2" fillId="0" borderId="6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2" fillId="0" borderId="23" xfId="58" applyFont="1" applyFill="1" applyBorder="1" applyAlignment="1">
      <alignment horizontal="center"/>
    </xf>
    <xf numFmtId="44" fontId="12" fillId="0" borderId="62" xfId="58" applyFont="1" applyFill="1" applyBorder="1" applyAlignment="1">
      <alignment horizontal="center"/>
    </xf>
    <xf numFmtId="9" fontId="12" fillId="0" borderId="60" xfId="52" applyFont="1" applyFill="1" applyBorder="1" applyAlignment="1">
      <alignment horizontal="center"/>
    </xf>
    <xf numFmtId="9" fontId="12" fillId="0" borderId="13" xfId="52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9" fontId="11" fillId="0" borderId="37" xfId="52" applyFont="1" applyFill="1" applyBorder="1" applyAlignment="1">
      <alignment horizontal="center"/>
    </xf>
    <xf numFmtId="9" fontId="11" fillId="0" borderId="40" xfId="52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101" xfId="0" applyFont="1" applyFill="1" applyBorder="1" applyAlignment="1">
      <alignment horizontal="center"/>
    </xf>
    <xf numFmtId="0" fontId="0" fillId="0" borderId="35" xfId="0" applyBorder="1" applyAlignment="1">
      <alignment wrapText="1"/>
    </xf>
    <xf numFmtId="0" fontId="11" fillId="0" borderId="102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4" fontId="11" fillId="0" borderId="35" xfId="58" applyFont="1" applyFill="1" applyBorder="1" applyAlignment="1">
      <alignment horizontal="center"/>
    </xf>
    <xf numFmtId="44" fontId="11" fillId="0" borderId="59" xfId="58" applyFont="1" applyFill="1" applyBorder="1" applyAlignment="1">
      <alignment horizontal="center"/>
    </xf>
    <xf numFmtId="9" fontId="11" fillId="0" borderId="102" xfId="52" applyFont="1" applyFill="1" applyBorder="1" applyAlignment="1">
      <alignment horizontal="center"/>
    </xf>
    <xf numFmtId="9" fontId="11" fillId="0" borderId="36" xfId="52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/>
    </xf>
    <xf numFmtId="9" fontId="11" fillId="0" borderId="104" xfId="52" applyFont="1" applyFill="1" applyBorder="1" applyAlignment="1">
      <alignment horizontal="center"/>
    </xf>
    <xf numFmtId="9" fontId="11" fillId="0" borderId="105" xfId="52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right" vertical="center" wrapText="1"/>
    </xf>
    <xf numFmtId="0" fontId="19" fillId="0" borderId="61" xfId="0" applyFont="1" applyFill="1" applyBorder="1" applyAlignment="1">
      <alignment horizontal="right" vertical="center" wrapText="1"/>
    </xf>
    <xf numFmtId="0" fontId="19" fillId="0" borderId="62" xfId="0" applyFont="1" applyFill="1" applyBorder="1" applyAlignment="1">
      <alignment horizontal="right" vertical="center" wrapText="1"/>
    </xf>
    <xf numFmtId="0" fontId="0" fillId="0" borderId="67" xfId="0" applyBorder="1" applyAlignment="1">
      <alignment wrapText="1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4" fontId="11" fillId="0" borderId="67" xfId="58" applyFont="1" applyFill="1" applyBorder="1" applyAlignment="1">
      <alignment horizontal="center"/>
    </xf>
    <xf numFmtId="44" fontId="11" fillId="0" borderId="68" xfId="58" applyFont="1" applyFill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66" xfId="0" applyBorder="1" applyAlignment="1">
      <alignment wrapText="1"/>
    </xf>
    <xf numFmtId="0" fontId="11" fillId="0" borderId="104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/>
    </xf>
    <xf numFmtId="44" fontId="11" fillId="0" borderId="73" xfId="58" applyFont="1" applyFill="1" applyBorder="1" applyAlignment="1">
      <alignment horizontal="center"/>
    </xf>
    <xf numFmtId="44" fontId="11" fillId="0" borderId="74" xfId="58" applyFont="1" applyFill="1" applyBorder="1" applyAlignment="1">
      <alignment horizontal="center"/>
    </xf>
    <xf numFmtId="0" fontId="20" fillId="0" borderId="60" xfId="0" applyFont="1" applyFill="1" applyBorder="1" applyAlignment="1">
      <alignment horizontal="right" vertical="center" wrapText="1"/>
    </xf>
    <xf numFmtId="0" fontId="20" fillId="0" borderId="61" xfId="0" applyFont="1" applyFill="1" applyBorder="1" applyAlignment="1">
      <alignment horizontal="right" vertical="center" wrapText="1"/>
    </xf>
    <xf numFmtId="0" fontId="20" fillId="0" borderId="62" xfId="0" applyFont="1" applyFill="1" applyBorder="1" applyAlignment="1">
      <alignment horizontal="right" vertical="center" wrapText="1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view="pageLayout" zoomScale="70" zoomScalePageLayoutView="70" workbookViewId="0" topLeftCell="A1">
      <selection activeCell="H14" sqref="H14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5" style="0" customWidth="1"/>
    <col min="18" max="18" width="22.69921875" style="1" customWidth="1"/>
    <col min="19" max="16384" width="9" style="1" customWidth="1"/>
  </cols>
  <sheetData>
    <row r="1" spans="1:12" ht="26.25" customHeight="1" thickBot="1" thickTop="1">
      <c r="A1" s="211" t="str">
        <f>wzór!A1</f>
        <v>Imię:</v>
      </c>
      <c r="B1" s="212"/>
      <c r="C1" s="215" t="str">
        <f>wzór!C1</f>
        <v>Nazwisko: 
</v>
      </c>
      <c r="D1" s="216"/>
      <c r="E1" s="219" t="str">
        <f>wzór!E1</f>
        <v>Stanowisko:  </v>
      </c>
      <c r="F1" s="212"/>
      <c r="G1" s="223" t="str">
        <f>wzór!G1</f>
        <v>Zał. Nr 3 do umowy Nr DSP.1150.                 .2021.BPL z dnia                    .2021 r. 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17"/>
      <c r="D2" s="218"/>
      <c r="E2" s="220"/>
      <c r="F2" s="214"/>
      <c r="G2" s="226">
        <v>1</v>
      </c>
      <c r="H2" s="227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213"/>
      <c r="B3" s="214"/>
      <c r="C3" s="217"/>
      <c r="D3" s="218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2" customHeight="1" thickBot="1">
      <c r="A4" s="213"/>
      <c r="B4" s="214"/>
      <c r="C4" s="217"/>
      <c r="D4" s="218"/>
      <c r="E4" s="174" t="s">
        <v>35</v>
      </c>
      <c r="F4" s="175"/>
      <c r="G4" s="176" t="s">
        <v>24</v>
      </c>
      <c r="H4" s="177"/>
      <c r="I4" s="45">
        <v>400</v>
      </c>
      <c r="J4" s="29" t="s">
        <v>25</v>
      </c>
      <c r="K4" s="29">
        <f>G16</f>
        <v>0</v>
      </c>
      <c r="L4" s="30">
        <f>E16</f>
        <v>0</v>
      </c>
    </row>
    <row r="5" spans="1:17" s="4" customFormat="1" ht="39.75" customHeight="1" thickBot="1">
      <c r="A5" s="232" t="s">
        <v>80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/>
      <c r="N5"/>
      <c r="O5"/>
      <c r="P5"/>
      <c r="Q5"/>
    </row>
    <row r="6" spans="1:17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  <c r="Q6"/>
    </row>
    <row r="7" spans="1:18" ht="14.25" customHeight="1">
      <c r="A7" s="239" t="s">
        <v>9</v>
      </c>
      <c r="B7" s="180" t="s">
        <v>8</v>
      </c>
      <c r="C7" s="181"/>
      <c r="D7" s="237"/>
      <c r="E7" s="180" t="s">
        <v>41</v>
      </c>
      <c r="F7" s="181"/>
      <c r="G7" s="181"/>
      <c r="H7" s="182"/>
      <c r="I7" s="180" t="s">
        <v>7</v>
      </c>
      <c r="J7" s="206"/>
      <c r="K7" s="206"/>
      <c r="L7" s="207"/>
      <c r="M7" s="200" t="s">
        <v>26</v>
      </c>
      <c r="N7" s="201"/>
      <c r="O7" s="201"/>
      <c r="P7" s="202"/>
      <c r="Q7" s="198" t="s">
        <v>27</v>
      </c>
      <c r="R7"/>
    </row>
    <row r="8" spans="1:18" ht="15" customHeight="1" thickBo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  <c r="M8" s="203"/>
      <c r="N8" s="204"/>
      <c r="O8" s="204"/>
      <c r="P8" s="205"/>
      <c r="Q8" s="199"/>
      <c r="R8"/>
    </row>
    <row r="9" spans="1:18" s="11" customFormat="1" ht="55.5" customHeight="1" thickBot="1">
      <c r="A9" s="240"/>
      <c r="B9" s="16" t="s">
        <v>0</v>
      </c>
      <c r="C9" s="178" t="s">
        <v>1</v>
      </c>
      <c r="D9" s="179"/>
      <c r="E9" s="16" t="s">
        <v>3</v>
      </c>
      <c r="F9" s="17" t="s">
        <v>5</v>
      </c>
      <c r="G9" s="17" t="s">
        <v>6</v>
      </c>
      <c r="H9" s="18" t="s">
        <v>4</v>
      </c>
      <c r="I9" s="16" t="s">
        <v>3</v>
      </c>
      <c r="J9" s="17" t="s">
        <v>5</v>
      </c>
      <c r="K9" s="17" t="s">
        <v>6</v>
      </c>
      <c r="L9" s="10" t="s">
        <v>4</v>
      </c>
      <c r="M9" s="35" t="s">
        <v>3</v>
      </c>
      <c r="N9" s="24" t="s">
        <v>5</v>
      </c>
      <c r="O9" s="24" t="s">
        <v>6</v>
      </c>
      <c r="P9" s="25" t="s">
        <v>4</v>
      </c>
      <c r="Q9" s="199"/>
      <c r="R9" s="53"/>
    </row>
    <row r="10" spans="1:18" ht="24" customHeight="1">
      <c r="A10" s="240"/>
      <c r="B10" s="12">
        <v>1</v>
      </c>
      <c r="C10" s="167" t="s">
        <v>83</v>
      </c>
      <c r="D10" s="168"/>
      <c r="E10" s="36"/>
      <c r="F10" s="37"/>
      <c r="G10" s="37"/>
      <c r="H10" s="38"/>
      <c r="I10" s="36"/>
      <c r="J10" s="37"/>
      <c r="K10" s="37"/>
      <c r="L10" s="39"/>
      <c r="M10" s="57"/>
      <c r="N10" s="58"/>
      <c r="O10" s="58"/>
      <c r="P10" s="59"/>
      <c r="Q10" s="199"/>
      <c r="R10"/>
    </row>
    <row r="11" spans="1:18" ht="24" customHeight="1">
      <c r="A11" s="240"/>
      <c r="B11" s="12">
        <v>2</v>
      </c>
      <c r="C11" s="167" t="s">
        <v>84</v>
      </c>
      <c r="D11" s="168"/>
      <c r="E11" s="36"/>
      <c r="F11" s="37"/>
      <c r="G11" s="37"/>
      <c r="H11" s="38"/>
      <c r="I11" s="36"/>
      <c r="J11" s="37"/>
      <c r="K11" s="37"/>
      <c r="L11" s="39"/>
      <c r="M11" s="57"/>
      <c r="N11" s="60"/>
      <c r="O11" s="60"/>
      <c r="P11" s="61"/>
      <c r="Q11" s="199"/>
      <c r="R11"/>
    </row>
    <row r="12" spans="1:18" ht="24" customHeight="1">
      <c r="A12" s="240"/>
      <c r="B12" s="13">
        <v>3</v>
      </c>
      <c r="C12" s="190" t="s">
        <v>85</v>
      </c>
      <c r="D12" s="191"/>
      <c r="E12" s="40"/>
      <c r="F12" s="37"/>
      <c r="G12" s="41"/>
      <c r="H12" s="42"/>
      <c r="I12" s="36"/>
      <c r="J12" s="41"/>
      <c r="K12" s="41"/>
      <c r="L12" s="43"/>
      <c r="M12" s="62"/>
      <c r="N12" s="60"/>
      <c r="O12" s="60"/>
      <c r="P12" s="63"/>
      <c r="Q12" s="199"/>
      <c r="R12"/>
    </row>
    <row r="13" spans="1:18" ht="24" customHeight="1">
      <c r="A13" s="240"/>
      <c r="B13" s="12">
        <v>4</v>
      </c>
      <c r="C13" s="228" t="s">
        <v>86</v>
      </c>
      <c r="D13" s="229"/>
      <c r="E13" s="36"/>
      <c r="F13" s="37"/>
      <c r="G13" s="37"/>
      <c r="H13" s="38"/>
      <c r="I13" s="36"/>
      <c r="J13" s="37"/>
      <c r="K13" s="37"/>
      <c r="L13" s="39"/>
      <c r="M13" s="57"/>
      <c r="N13" s="60"/>
      <c r="O13" s="60"/>
      <c r="P13" s="61"/>
      <c r="Q13" s="199"/>
      <c r="R13"/>
    </row>
    <row r="14" spans="1:18" ht="24" customHeight="1">
      <c r="A14" s="240"/>
      <c r="B14" s="13">
        <v>5</v>
      </c>
      <c r="C14" s="167" t="s">
        <v>87</v>
      </c>
      <c r="D14" s="168"/>
      <c r="E14" s="40"/>
      <c r="F14" s="37"/>
      <c r="G14" s="41"/>
      <c r="H14" s="42"/>
      <c r="I14" s="36"/>
      <c r="J14" s="41"/>
      <c r="K14" s="41"/>
      <c r="L14" s="43"/>
      <c r="M14" s="62"/>
      <c r="N14" s="60"/>
      <c r="O14" s="60"/>
      <c r="P14" s="63"/>
      <c r="Q14" s="199"/>
      <c r="R14"/>
    </row>
    <row r="15" spans="1:18" ht="24" customHeight="1">
      <c r="A15" s="240"/>
      <c r="B15" s="12">
        <v>6</v>
      </c>
      <c r="C15" s="167" t="s">
        <v>89</v>
      </c>
      <c r="D15" s="168"/>
      <c r="E15" s="40"/>
      <c r="F15" s="37"/>
      <c r="G15" s="41"/>
      <c r="H15" s="42"/>
      <c r="I15" s="36"/>
      <c r="J15" s="41"/>
      <c r="K15" s="41"/>
      <c r="L15" s="43"/>
      <c r="M15" s="62"/>
      <c r="N15" s="60"/>
      <c r="O15" s="60"/>
      <c r="P15" s="63"/>
      <c r="Q15" s="199"/>
      <c r="R15"/>
    </row>
    <row r="16" spans="1:18" s="14" customFormat="1" ht="39.75" customHeight="1" thickBot="1">
      <c r="A16" s="240"/>
      <c r="B16" s="64">
        <v>7</v>
      </c>
      <c r="C16" s="242" t="s">
        <v>40</v>
      </c>
      <c r="D16" s="243"/>
      <c r="E16" s="65"/>
      <c r="F16" s="37"/>
      <c r="G16" s="37"/>
      <c r="H16" s="38"/>
      <c r="I16" s="65"/>
      <c r="J16" s="66"/>
      <c r="K16" s="66"/>
      <c r="L16" s="39"/>
      <c r="M16" s="67"/>
      <c r="N16" s="68"/>
      <c r="O16" s="68"/>
      <c r="P16" s="69"/>
      <c r="Q16" s="199"/>
      <c r="R16" s="22"/>
    </row>
    <row r="17" spans="1:18" ht="43.5" customHeight="1">
      <c r="A17" s="240"/>
      <c r="B17" s="102">
        <v>8</v>
      </c>
      <c r="C17" s="247" t="s">
        <v>83</v>
      </c>
      <c r="D17" s="248"/>
      <c r="E17" s="102"/>
      <c r="F17" s="103"/>
      <c r="G17" s="103"/>
      <c r="H17" s="104"/>
      <c r="I17" s="102"/>
      <c r="J17" s="103"/>
      <c r="K17" s="103"/>
      <c r="L17" s="105"/>
      <c r="M17" s="57"/>
      <c r="N17" s="58"/>
      <c r="O17" s="58"/>
      <c r="P17" s="59"/>
      <c r="Q17" s="199"/>
      <c r="R17"/>
    </row>
    <row r="18" spans="1:18" ht="32.25" customHeight="1">
      <c r="A18" s="240"/>
      <c r="B18" s="106">
        <v>9</v>
      </c>
      <c r="C18" s="172" t="s">
        <v>84</v>
      </c>
      <c r="D18" s="173"/>
      <c r="E18" s="106"/>
      <c r="F18" s="107"/>
      <c r="G18" s="107"/>
      <c r="H18" s="108"/>
      <c r="I18" s="106"/>
      <c r="J18" s="107"/>
      <c r="K18" s="107"/>
      <c r="L18" s="109"/>
      <c r="M18" s="57"/>
      <c r="N18" s="60"/>
      <c r="O18" s="60"/>
      <c r="P18" s="61"/>
      <c r="Q18" s="199"/>
      <c r="R18"/>
    </row>
    <row r="19" spans="1:18" ht="38.25" customHeight="1">
      <c r="A19" s="240"/>
      <c r="B19" s="106">
        <v>10</v>
      </c>
      <c r="C19" s="172" t="s">
        <v>85</v>
      </c>
      <c r="D19" s="173"/>
      <c r="E19" s="106"/>
      <c r="F19" s="107"/>
      <c r="G19" s="107"/>
      <c r="H19" s="108"/>
      <c r="I19" s="106"/>
      <c r="J19" s="107"/>
      <c r="K19" s="107"/>
      <c r="L19" s="109"/>
      <c r="M19" s="62"/>
      <c r="N19" s="60"/>
      <c r="O19" s="60"/>
      <c r="P19" s="63"/>
      <c r="Q19" s="199"/>
      <c r="R19"/>
    </row>
    <row r="20" spans="1:18" ht="32.25" customHeight="1">
      <c r="A20" s="240"/>
      <c r="B20" s="106">
        <v>11</v>
      </c>
      <c r="C20" s="172" t="s">
        <v>86</v>
      </c>
      <c r="D20" s="173"/>
      <c r="E20" s="106"/>
      <c r="F20" s="107"/>
      <c r="G20" s="107"/>
      <c r="H20" s="108"/>
      <c r="I20" s="106"/>
      <c r="J20" s="107"/>
      <c r="K20" s="107"/>
      <c r="L20" s="109"/>
      <c r="M20" s="57"/>
      <c r="N20" s="60"/>
      <c r="O20" s="60"/>
      <c r="P20" s="61"/>
      <c r="Q20" s="199"/>
      <c r="R20"/>
    </row>
    <row r="21" spans="1:18" ht="32.25" customHeight="1">
      <c r="A21" s="240"/>
      <c r="B21" s="106">
        <v>12</v>
      </c>
      <c r="C21" s="172" t="s">
        <v>87</v>
      </c>
      <c r="D21" s="173"/>
      <c r="E21" s="106"/>
      <c r="F21" s="107"/>
      <c r="G21" s="107"/>
      <c r="H21" s="108"/>
      <c r="I21" s="106"/>
      <c r="J21" s="107"/>
      <c r="K21" s="107"/>
      <c r="L21" s="109"/>
      <c r="M21" s="57"/>
      <c r="N21" s="60"/>
      <c r="O21" s="60"/>
      <c r="P21" s="61"/>
      <c r="Q21" s="199"/>
      <c r="R21"/>
    </row>
    <row r="22" spans="1:18" ht="38.25" customHeight="1">
      <c r="A22" s="240"/>
      <c r="B22" s="106">
        <v>13</v>
      </c>
      <c r="C22" s="172" t="s">
        <v>89</v>
      </c>
      <c r="D22" s="173"/>
      <c r="E22" s="106"/>
      <c r="F22" s="107"/>
      <c r="G22" s="107"/>
      <c r="H22" s="108"/>
      <c r="I22" s="106"/>
      <c r="J22" s="107"/>
      <c r="K22" s="107"/>
      <c r="L22" s="109"/>
      <c r="M22" s="62"/>
      <c r="N22" s="60"/>
      <c r="O22" s="60"/>
      <c r="P22" s="63"/>
      <c r="Q22" s="199"/>
      <c r="R22"/>
    </row>
    <row r="23" spans="1:17" ht="31.5" customHeight="1" thickBot="1">
      <c r="A23" s="240"/>
      <c r="B23" s="110">
        <v>14</v>
      </c>
      <c r="C23" s="186" t="s">
        <v>40</v>
      </c>
      <c r="D23" s="187"/>
      <c r="E23" s="111"/>
      <c r="F23" s="112"/>
      <c r="G23" s="112"/>
      <c r="H23" s="113"/>
      <c r="I23" s="111"/>
      <c r="J23" s="112"/>
      <c r="K23" s="112"/>
      <c r="L23" s="114"/>
      <c r="M23" s="67"/>
      <c r="N23" s="68"/>
      <c r="O23" s="68"/>
      <c r="P23" s="69"/>
      <c r="Q23" s="199"/>
    </row>
    <row r="24" spans="1:18" ht="43.5" customHeight="1">
      <c r="A24" s="240"/>
      <c r="B24" s="115">
        <v>15</v>
      </c>
      <c r="C24" s="194" t="s">
        <v>83</v>
      </c>
      <c r="D24" s="195"/>
      <c r="E24" s="115"/>
      <c r="F24" s="116"/>
      <c r="G24" s="116"/>
      <c r="H24" s="117"/>
      <c r="I24" s="115"/>
      <c r="J24" s="116"/>
      <c r="K24" s="116"/>
      <c r="L24" s="118"/>
      <c r="M24" s="57"/>
      <c r="N24" s="58"/>
      <c r="O24" s="58"/>
      <c r="P24" s="59"/>
      <c r="Q24" s="199"/>
      <c r="R24"/>
    </row>
    <row r="25" spans="1:18" ht="43.5" customHeight="1">
      <c r="A25" s="240"/>
      <c r="B25" s="119">
        <v>16</v>
      </c>
      <c r="C25" s="192" t="s">
        <v>84</v>
      </c>
      <c r="D25" s="193"/>
      <c r="E25" s="157"/>
      <c r="F25" s="158"/>
      <c r="G25" s="158"/>
      <c r="H25" s="159"/>
      <c r="I25" s="157"/>
      <c r="J25" s="158"/>
      <c r="K25" s="158"/>
      <c r="L25" s="160"/>
      <c r="M25" s="57"/>
      <c r="N25" s="58"/>
      <c r="O25" s="58"/>
      <c r="P25" s="59"/>
      <c r="Q25" s="199"/>
      <c r="R25"/>
    </row>
    <row r="26" spans="1:18" ht="43.5" customHeight="1">
      <c r="A26" s="240"/>
      <c r="B26" s="119">
        <v>17</v>
      </c>
      <c r="C26" s="192" t="s">
        <v>85</v>
      </c>
      <c r="D26" s="193"/>
      <c r="E26" s="157"/>
      <c r="F26" s="158"/>
      <c r="G26" s="158"/>
      <c r="H26" s="159"/>
      <c r="I26" s="157"/>
      <c r="J26" s="158"/>
      <c r="K26" s="158"/>
      <c r="L26" s="160"/>
      <c r="M26" s="57"/>
      <c r="N26" s="58"/>
      <c r="O26" s="58"/>
      <c r="P26" s="59"/>
      <c r="Q26" s="199"/>
      <c r="R26"/>
    </row>
    <row r="27" spans="1:18" ht="43.5" customHeight="1">
      <c r="A27" s="240"/>
      <c r="B27" s="119">
        <v>18</v>
      </c>
      <c r="C27" s="192" t="s">
        <v>86</v>
      </c>
      <c r="D27" s="193"/>
      <c r="E27" s="157"/>
      <c r="F27" s="158"/>
      <c r="G27" s="158"/>
      <c r="H27" s="159"/>
      <c r="I27" s="157"/>
      <c r="J27" s="158"/>
      <c r="K27" s="158"/>
      <c r="L27" s="160"/>
      <c r="M27" s="57"/>
      <c r="N27" s="58"/>
      <c r="O27" s="58"/>
      <c r="P27" s="59"/>
      <c r="Q27" s="199"/>
      <c r="R27"/>
    </row>
    <row r="28" spans="1:18" ht="43.5" customHeight="1">
      <c r="A28" s="240"/>
      <c r="B28" s="119">
        <v>19</v>
      </c>
      <c r="C28" s="192" t="s">
        <v>87</v>
      </c>
      <c r="D28" s="193"/>
      <c r="E28" s="157"/>
      <c r="F28" s="158"/>
      <c r="G28" s="158"/>
      <c r="H28" s="159"/>
      <c r="I28" s="157"/>
      <c r="J28" s="158"/>
      <c r="K28" s="158"/>
      <c r="L28" s="160"/>
      <c r="M28" s="57"/>
      <c r="N28" s="58"/>
      <c r="O28" s="58"/>
      <c r="P28" s="59"/>
      <c r="Q28" s="199"/>
      <c r="R28"/>
    </row>
    <row r="29" spans="1:18" ht="32.25" customHeight="1">
      <c r="A29" s="240"/>
      <c r="B29" s="119">
        <v>20</v>
      </c>
      <c r="C29" s="196" t="s">
        <v>89</v>
      </c>
      <c r="D29" s="197"/>
      <c r="E29" s="119"/>
      <c r="F29" s="120"/>
      <c r="G29" s="120"/>
      <c r="H29" s="121"/>
      <c r="I29" s="119"/>
      <c r="J29" s="120"/>
      <c r="K29" s="120"/>
      <c r="L29" s="122"/>
      <c r="M29" s="57"/>
      <c r="N29" s="60"/>
      <c r="O29" s="60"/>
      <c r="P29" s="61"/>
      <c r="Q29" s="199"/>
      <c r="R29"/>
    </row>
    <row r="30" spans="1:18" ht="38.25" customHeight="1" thickBot="1">
      <c r="A30" s="240"/>
      <c r="B30" s="123">
        <v>21</v>
      </c>
      <c r="C30" s="196" t="s">
        <v>40</v>
      </c>
      <c r="D30" s="197"/>
      <c r="E30" s="119"/>
      <c r="F30" s="120"/>
      <c r="G30" s="120"/>
      <c r="H30" s="121"/>
      <c r="I30" s="119"/>
      <c r="J30" s="120"/>
      <c r="K30" s="120"/>
      <c r="L30" s="122"/>
      <c r="M30" s="62"/>
      <c r="N30" s="60"/>
      <c r="O30" s="60"/>
      <c r="P30" s="63"/>
      <c r="Q30" s="199"/>
      <c r="R30"/>
    </row>
    <row r="31" spans="1:19" s="22" customFormat="1" ht="39.75" customHeight="1" thickBot="1">
      <c r="A31" s="240"/>
      <c r="B31" s="169" t="s">
        <v>42</v>
      </c>
      <c r="C31" s="170"/>
      <c r="D31" s="171"/>
      <c r="E31" s="31">
        <f aca="true" t="shared" si="0" ref="E31:P31">SUM(E10:E30)</f>
        <v>0</v>
      </c>
      <c r="F31" s="32">
        <f t="shared" si="0"/>
        <v>0</v>
      </c>
      <c r="G31" s="32">
        <f t="shared" si="0"/>
        <v>0</v>
      </c>
      <c r="H31" s="33">
        <f t="shared" si="0"/>
        <v>0</v>
      </c>
      <c r="I31" s="31">
        <f t="shared" si="0"/>
        <v>0</v>
      </c>
      <c r="J31" s="32">
        <f t="shared" si="0"/>
        <v>0</v>
      </c>
      <c r="K31" s="32">
        <f t="shared" si="0"/>
        <v>0</v>
      </c>
      <c r="L31" s="34">
        <f t="shared" si="0"/>
        <v>0</v>
      </c>
      <c r="M31" s="21">
        <f t="shared" si="0"/>
        <v>0</v>
      </c>
      <c r="N31" s="23">
        <f t="shared" si="0"/>
        <v>0</v>
      </c>
      <c r="O31" s="23">
        <f t="shared" si="0"/>
        <v>0</v>
      </c>
      <c r="P31" s="26">
        <f t="shared" si="0"/>
        <v>0</v>
      </c>
      <c r="Q31" s="44">
        <f>I4-$L$32</f>
        <v>400</v>
      </c>
      <c r="R31" s="53"/>
      <c r="S31" s="49"/>
    </row>
    <row r="32" spans="1:18" ht="46.5" customHeight="1" thickBot="1">
      <c r="A32" s="241"/>
      <c r="B32" s="244" t="s">
        <v>45</v>
      </c>
      <c r="C32" s="245"/>
      <c r="D32" s="245"/>
      <c r="E32" s="245"/>
      <c r="F32" s="245"/>
      <c r="G32" s="245"/>
      <c r="H32" s="246"/>
      <c r="I32" s="75">
        <f>SUM(I31:I31)</f>
        <v>0</v>
      </c>
      <c r="J32" s="76">
        <f>SUM(J31:J31)</f>
        <v>0</v>
      </c>
      <c r="K32" s="76">
        <f>SUM(K31:K31)</f>
        <v>0</v>
      </c>
      <c r="L32" s="77">
        <f>SUM(L31:L31)</f>
        <v>0</v>
      </c>
      <c r="M32" s="81"/>
      <c r="N32" s="82"/>
      <c r="O32" s="82"/>
      <c r="P32" s="82"/>
      <c r="Q32" s="82"/>
      <c r="R32" s="4"/>
    </row>
    <row r="33" spans="13:18" ht="34.5" customHeight="1" thickTop="1">
      <c r="M33" s="72" t="s">
        <v>39</v>
      </c>
      <c r="N33" s="73"/>
      <c r="O33" s="74" t="s">
        <v>38</v>
      </c>
      <c r="P33" s="188" t="s">
        <v>88</v>
      </c>
      <c r="Q33" s="189"/>
      <c r="R33" s="56"/>
    </row>
    <row r="34" spans="13:18" ht="29.25" customHeight="1">
      <c r="M34" s="165" t="s">
        <v>55</v>
      </c>
      <c r="N34" s="166"/>
      <c r="O34" s="19" t="s">
        <v>28</v>
      </c>
      <c r="P34" s="27" t="s">
        <v>29</v>
      </c>
      <c r="Q34" s="19" t="s">
        <v>30</v>
      </c>
      <c r="R34" s="19" t="s">
        <v>31</v>
      </c>
    </row>
    <row r="35" spans="13:18" ht="14.25" customHeight="1">
      <c r="M35" s="163" t="s">
        <v>32</v>
      </c>
      <c r="N35" s="164"/>
      <c r="O35" s="19">
        <f>$L$32</f>
        <v>0</v>
      </c>
      <c r="P35" s="20">
        <v>4</v>
      </c>
      <c r="Q35" s="19" t="s">
        <v>33</v>
      </c>
      <c r="R35" s="28">
        <f>$O35*$P35</f>
        <v>0</v>
      </c>
    </row>
    <row r="36" ht="14.25" customHeight="1">
      <c r="R36"/>
    </row>
    <row r="37" ht="14.25">
      <c r="R37"/>
    </row>
    <row r="38" ht="14.25" hidden="1">
      <c r="R38"/>
    </row>
    <row r="39" ht="14.25" hidden="1">
      <c r="R39"/>
    </row>
    <row r="40" ht="14.25" hidden="1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  <row r="65" ht="14.25">
      <c r="R65"/>
    </row>
    <row r="66" ht="14.25">
      <c r="R66"/>
    </row>
    <row r="67" ht="14.25">
      <c r="R67"/>
    </row>
    <row r="68" ht="14.25">
      <c r="R68"/>
    </row>
    <row r="69" ht="14.25">
      <c r="R69"/>
    </row>
    <row r="70" ht="14.25">
      <c r="R70"/>
    </row>
    <row r="71" ht="14.25">
      <c r="R71"/>
    </row>
    <row r="72" ht="14.25">
      <c r="R72"/>
    </row>
    <row r="73" ht="14.25">
      <c r="R73"/>
    </row>
    <row r="74" ht="14.25">
      <c r="R74"/>
    </row>
    <row r="75" ht="14.25">
      <c r="R75"/>
    </row>
    <row r="76" ht="14.25">
      <c r="R76"/>
    </row>
    <row r="77" ht="14.25">
      <c r="R77"/>
    </row>
    <row r="78" ht="14.25">
      <c r="R78"/>
    </row>
    <row r="79" ht="14.25">
      <c r="R79"/>
    </row>
    <row r="80" ht="14.25">
      <c r="R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ht="14.25">
      <c r="R106"/>
    </row>
    <row r="107" ht="14.25">
      <c r="R107"/>
    </row>
    <row r="108" ht="14.25">
      <c r="R108"/>
    </row>
    <row r="109" ht="14.25">
      <c r="R109"/>
    </row>
    <row r="110" ht="14.25">
      <c r="R110"/>
    </row>
    <row r="111" ht="14.25">
      <c r="R111"/>
    </row>
    <row r="112" ht="14.25">
      <c r="R112"/>
    </row>
    <row r="113" ht="14.25">
      <c r="R113"/>
    </row>
    <row r="114" ht="14.25">
      <c r="R114"/>
    </row>
    <row r="115" ht="14.25">
      <c r="R115"/>
    </row>
    <row r="116" ht="14.25">
      <c r="R116"/>
    </row>
    <row r="117" ht="14.25">
      <c r="R117"/>
    </row>
    <row r="118" ht="14.25">
      <c r="R118"/>
    </row>
    <row r="119" ht="14.25">
      <c r="R119"/>
    </row>
    <row r="120" ht="14.25">
      <c r="R120"/>
    </row>
    <row r="121" ht="14.25">
      <c r="R121"/>
    </row>
    <row r="122" ht="14.25">
      <c r="R122"/>
    </row>
    <row r="123" ht="14.25">
      <c r="R123"/>
    </row>
    <row r="124" ht="14.25">
      <c r="R124"/>
    </row>
    <row r="125" ht="14.25">
      <c r="R125"/>
    </row>
    <row r="126" ht="14.25">
      <c r="R126"/>
    </row>
    <row r="127" ht="14.25">
      <c r="R127"/>
    </row>
    <row r="128" ht="14.25">
      <c r="R128"/>
    </row>
    <row r="129" ht="14.25">
      <c r="R129"/>
    </row>
    <row r="130" ht="14.25">
      <c r="R130"/>
    </row>
    <row r="131" ht="14.25">
      <c r="R131"/>
    </row>
    <row r="132" ht="14.25">
      <c r="R132"/>
    </row>
    <row r="133" ht="14.25">
      <c r="R133"/>
    </row>
    <row r="134" ht="14.25">
      <c r="R134"/>
    </row>
    <row r="135" ht="14.25">
      <c r="R135"/>
    </row>
    <row r="136" ht="14.25">
      <c r="R136"/>
    </row>
    <row r="137" ht="14.25">
      <c r="R137"/>
    </row>
    <row r="138" ht="14.25">
      <c r="R138"/>
    </row>
    <row r="139" ht="14.25">
      <c r="R139"/>
    </row>
    <row r="140" ht="14.25">
      <c r="R140"/>
    </row>
    <row r="141" ht="14.25">
      <c r="R141"/>
    </row>
    <row r="142" ht="14.25">
      <c r="R142"/>
    </row>
    <row r="143" ht="14.25">
      <c r="R143"/>
    </row>
    <row r="144" ht="14.25">
      <c r="R144"/>
    </row>
    <row r="145" ht="14.25">
      <c r="R145"/>
    </row>
    <row r="146" ht="14.25">
      <c r="R146"/>
    </row>
    <row r="147" ht="14.25">
      <c r="R147"/>
    </row>
    <row r="148" ht="14.25">
      <c r="R148"/>
    </row>
    <row r="149" ht="14.25">
      <c r="R149"/>
    </row>
    <row r="150" ht="14.25">
      <c r="R150"/>
    </row>
    <row r="151" ht="14.25">
      <c r="R151"/>
    </row>
    <row r="152" ht="14.25"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  <row r="166" ht="14.25">
      <c r="R166"/>
    </row>
    <row r="167" ht="14.25">
      <c r="R167"/>
    </row>
    <row r="168" ht="14.25">
      <c r="R168"/>
    </row>
    <row r="169" ht="14.25">
      <c r="R169"/>
    </row>
    <row r="170" ht="14.25">
      <c r="R170"/>
    </row>
    <row r="171" ht="14.25">
      <c r="R171"/>
    </row>
    <row r="172" ht="14.25">
      <c r="R172"/>
    </row>
    <row r="173" ht="14.25">
      <c r="R173"/>
    </row>
    <row r="174" ht="14.25">
      <c r="R174"/>
    </row>
    <row r="175" ht="14.25">
      <c r="R175"/>
    </row>
    <row r="176" ht="14.25">
      <c r="R176"/>
    </row>
    <row r="177" ht="14.25">
      <c r="R177"/>
    </row>
    <row r="178" ht="14.25">
      <c r="R178"/>
    </row>
    <row r="179" ht="14.25">
      <c r="R179"/>
    </row>
    <row r="180" ht="14.25">
      <c r="R180"/>
    </row>
    <row r="181" ht="14.25">
      <c r="R181"/>
    </row>
    <row r="182" ht="14.25">
      <c r="R182"/>
    </row>
    <row r="183" ht="14.25">
      <c r="R183"/>
    </row>
    <row r="184" ht="14.25">
      <c r="R184"/>
    </row>
    <row r="185" ht="14.25">
      <c r="R185"/>
    </row>
    <row r="186" ht="14.25">
      <c r="R186"/>
    </row>
    <row r="187" ht="14.25">
      <c r="R187"/>
    </row>
    <row r="188" ht="14.25">
      <c r="R188"/>
    </row>
    <row r="189" ht="14.25">
      <c r="R189"/>
    </row>
    <row r="190" ht="14.25">
      <c r="R190"/>
    </row>
    <row r="191" ht="14.25">
      <c r="R191"/>
    </row>
    <row r="192" ht="14.25">
      <c r="R192"/>
    </row>
    <row r="193" ht="14.25">
      <c r="R193"/>
    </row>
    <row r="194" ht="14.25">
      <c r="R194"/>
    </row>
    <row r="195" ht="14.25">
      <c r="R195"/>
    </row>
    <row r="196" ht="14.25">
      <c r="R196"/>
    </row>
    <row r="197" ht="14.25">
      <c r="R197"/>
    </row>
    <row r="198" ht="14.25">
      <c r="R198"/>
    </row>
    <row r="199" ht="14.25">
      <c r="R199"/>
    </row>
    <row r="200" ht="14.25">
      <c r="R200"/>
    </row>
    <row r="201" ht="14.25">
      <c r="R201"/>
    </row>
    <row r="202" ht="14.25">
      <c r="R202"/>
    </row>
    <row r="203" ht="14.25">
      <c r="R203"/>
    </row>
    <row r="204" ht="14.25">
      <c r="R204"/>
    </row>
    <row r="205" ht="14.25">
      <c r="R205"/>
    </row>
    <row r="206" ht="14.25">
      <c r="R206"/>
    </row>
    <row r="207" ht="14.25">
      <c r="R207"/>
    </row>
    <row r="208" ht="14.25">
      <c r="R208"/>
    </row>
    <row r="209" ht="14.25">
      <c r="R209"/>
    </row>
    <row r="210" ht="14.25">
      <c r="R210"/>
    </row>
    <row r="211" ht="14.25">
      <c r="R211"/>
    </row>
    <row r="212" ht="14.25">
      <c r="R212"/>
    </row>
    <row r="213" ht="14.25">
      <c r="R213"/>
    </row>
    <row r="214" ht="14.25">
      <c r="R214"/>
    </row>
    <row r="215" ht="14.25">
      <c r="R215"/>
    </row>
    <row r="216" ht="14.25">
      <c r="R216"/>
    </row>
    <row r="217" ht="14.25">
      <c r="R217"/>
    </row>
    <row r="218" ht="14.25">
      <c r="R218"/>
    </row>
    <row r="219" ht="14.25">
      <c r="R219"/>
    </row>
    <row r="220" ht="14.25">
      <c r="R220"/>
    </row>
    <row r="221" ht="14.25">
      <c r="R221"/>
    </row>
    <row r="222" ht="14.25">
      <c r="R222"/>
    </row>
    <row r="223" ht="14.25">
      <c r="R223"/>
    </row>
    <row r="224" ht="14.25">
      <c r="R224"/>
    </row>
    <row r="225" ht="14.25">
      <c r="R225"/>
    </row>
    <row r="226" ht="14.25">
      <c r="R226"/>
    </row>
    <row r="227" ht="14.25">
      <c r="R227"/>
    </row>
    <row r="228" ht="14.25">
      <c r="R228"/>
    </row>
    <row r="229" ht="14.25">
      <c r="R229"/>
    </row>
    <row r="230" ht="14.25">
      <c r="R230"/>
    </row>
    <row r="231" ht="14.25">
      <c r="R231"/>
    </row>
    <row r="232" ht="14.25">
      <c r="R232"/>
    </row>
    <row r="233" ht="14.25">
      <c r="R233"/>
    </row>
    <row r="234" ht="14.25">
      <c r="R234"/>
    </row>
    <row r="235" ht="14.25">
      <c r="R235"/>
    </row>
    <row r="236" ht="14.25">
      <c r="R236"/>
    </row>
    <row r="237" ht="14.25">
      <c r="R237"/>
    </row>
    <row r="238" ht="14.25">
      <c r="R238"/>
    </row>
    <row r="239" ht="14.25">
      <c r="R239"/>
    </row>
    <row r="240" ht="14.25">
      <c r="R240"/>
    </row>
    <row r="241" ht="14.25">
      <c r="R241"/>
    </row>
    <row r="242" ht="14.25">
      <c r="R242"/>
    </row>
    <row r="243" ht="14.25">
      <c r="R243"/>
    </row>
    <row r="244" ht="14.25">
      <c r="R244"/>
    </row>
    <row r="245" ht="14.25">
      <c r="R245"/>
    </row>
    <row r="246" ht="14.25">
      <c r="R246"/>
    </row>
    <row r="247" ht="14.25">
      <c r="R247"/>
    </row>
    <row r="248" ht="14.25">
      <c r="R248"/>
    </row>
    <row r="249" ht="14.25">
      <c r="R249"/>
    </row>
    <row r="250" ht="14.25">
      <c r="R250"/>
    </row>
    <row r="251" ht="14.25">
      <c r="R251"/>
    </row>
    <row r="252" ht="14.25">
      <c r="R252"/>
    </row>
    <row r="253" ht="14.25">
      <c r="R253"/>
    </row>
    <row r="254" ht="14.25">
      <c r="R254"/>
    </row>
    <row r="255" ht="14.25">
      <c r="R255"/>
    </row>
    <row r="256" ht="14.25">
      <c r="R256"/>
    </row>
    <row r="257" ht="14.25">
      <c r="R257"/>
    </row>
    <row r="258" ht="14.25">
      <c r="R258"/>
    </row>
    <row r="259" ht="14.25">
      <c r="R259"/>
    </row>
    <row r="260" ht="14.25">
      <c r="R260"/>
    </row>
    <row r="261" ht="14.25">
      <c r="R261"/>
    </row>
    <row r="262" ht="14.25">
      <c r="R262"/>
    </row>
    <row r="263" ht="14.25">
      <c r="R263"/>
    </row>
    <row r="264" ht="14.25">
      <c r="R264"/>
    </row>
    <row r="265" ht="14.25">
      <c r="R265"/>
    </row>
    <row r="266" ht="14.25">
      <c r="R266"/>
    </row>
    <row r="267" ht="14.25">
      <c r="R267"/>
    </row>
    <row r="268" ht="14.25">
      <c r="R268"/>
    </row>
    <row r="269" ht="14.25">
      <c r="R269"/>
    </row>
    <row r="270" ht="14.25">
      <c r="R270"/>
    </row>
    <row r="271" ht="14.25">
      <c r="R271"/>
    </row>
    <row r="272" ht="14.25">
      <c r="R272"/>
    </row>
    <row r="273" ht="14.25">
      <c r="R273"/>
    </row>
    <row r="274" ht="14.25">
      <c r="R274"/>
    </row>
    <row r="275" ht="14.25">
      <c r="R275"/>
    </row>
    <row r="276" ht="14.25">
      <c r="R276"/>
    </row>
    <row r="277" ht="14.25">
      <c r="R277"/>
    </row>
    <row r="278" ht="14.25">
      <c r="R278"/>
    </row>
    <row r="279" ht="14.25">
      <c r="R279"/>
    </row>
    <row r="280" ht="14.25">
      <c r="R280"/>
    </row>
    <row r="281" ht="14.25">
      <c r="R281"/>
    </row>
    <row r="282" ht="14.25">
      <c r="R282"/>
    </row>
    <row r="283" ht="14.25">
      <c r="R283"/>
    </row>
    <row r="284" ht="14.25">
      <c r="R284"/>
    </row>
    <row r="285" ht="14.25">
      <c r="R285"/>
    </row>
    <row r="286" ht="14.25">
      <c r="R286"/>
    </row>
    <row r="287" ht="14.25">
      <c r="R287"/>
    </row>
    <row r="288" ht="14.25">
      <c r="R288"/>
    </row>
    <row r="289" ht="14.25">
      <c r="R289"/>
    </row>
    <row r="290" ht="14.25">
      <c r="R290"/>
    </row>
    <row r="291" ht="14.25">
      <c r="R291"/>
    </row>
    <row r="292" ht="14.25">
      <c r="R292"/>
    </row>
    <row r="293" ht="14.25">
      <c r="R293"/>
    </row>
    <row r="294" ht="14.25">
      <c r="R294"/>
    </row>
    <row r="295" ht="14.25">
      <c r="R295"/>
    </row>
    <row r="296" ht="14.25">
      <c r="R296"/>
    </row>
    <row r="297" ht="14.25">
      <c r="R297"/>
    </row>
    <row r="298" ht="14.25">
      <c r="R298"/>
    </row>
    <row r="299" ht="14.25">
      <c r="R299"/>
    </row>
    <row r="300" ht="14.25">
      <c r="R300"/>
    </row>
    <row r="301" ht="14.25">
      <c r="R301"/>
    </row>
    <row r="302" ht="14.25">
      <c r="R302"/>
    </row>
    <row r="303" ht="14.25">
      <c r="R303"/>
    </row>
    <row r="304" ht="14.25">
      <c r="R304"/>
    </row>
    <row r="305" ht="14.25">
      <c r="R305"/>
    </row>
  </sheetData>
  <sheetProtection/>
  <mergeCells count="43">
    <mergeCell ref="A7:A32"/>
    <mergeCell ref="C16:D16"/>
    <mergeCell ref="C30:D30"/>
    <mergeCell ref="C28:D28"/>
    <mergeCell ref="C26:D26"/>
    <mergeCell ref="B32:H32"/>
    <mergeCell ref="C20:D20"/>
    <mergeCell ref="C17:D17"/>
    <mergeCell ref="C21:D21"/>
    <mergeCell ref="A1:B4"/>
    <mergeCell ref="C1:D4"/>
    <mergeCell ref="E1:F3"/>
    <mergeCell ref="G1:L1"/>
    <mergeCell ref="G2:H2"/>
    <mergeCell ref="C13:D13"/>
    <mergeCell ref="G3:H3"/>
    <mergeCell ref="A5:L5"/>
    <mergeCell ref="C6:D6"/>
    <mergeCell ref="B7:D8"/>
    <mergeCell ref="P33:Q33"/>
    <mergeCell ref="C12:D12"/>
    <mergeCell ref="C27:D27"/>
    <mergeCell ref="C24:D24"/>
    <mergeCell ref="C29:D29"/>
    <mergeCell ref="Q7:Q30"/>
    <mergeCell ref="C22:D22"/>
    <mergeCell ref="C25:D25"/>
    <mergeCell ref="M7:P8"/>
    <mergeCell ref="I7:L8"/>
    <mergeCell ref="E4:F4"/>
    <mergeCell ref="G4:H4"/>
    <mergeCell ref="C9:D9"/>
    <mergeCell ref="E7:H8"/>
    <mergeCell ref="C23:D23"/>
    <mergeCell ref="C10:D10"/>
    <mergeCell ref="C11:D11"/>
    <mergeCell ref="M35:N35"/>
    <mergeCell ref="M34:N34"/>
    <mergeCell ref="C14:D14"/>
    <mergeCell ref="C15:D15"/>
    <mergeCell ref="B31:D31"/>
    <mergeCell ref="C18:D18"/>
    <mergeCell ref="C19:D19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view="pageLayout" zoomScale="75" zoomScalePageLayoutView="75" workbookViewId="0" topLeftCell="A1">
      <selection activeCell="B10" sqref="B10:B30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5" style="0" customWidth="1"/>
    <col min="18" max="18" width="17.3984375" style="1" customWidth="1"/>
    <col min="19" max="16384" width="9" style="1" customWidth="1"/>
  </cols>
  <sheetData>
    <row r="1" spans="1:12" ht="26.25" customHeight="1" thickBot="1" thickTop="1">
      <c r="A1" s="211" t="str">
        <f>wzór!A1</f>
        <v>Imię:</v>
      </c>
      <c r="B1" s="212"/>
      <c r="C1" s="215" t="str">
        <f>wzór!C1</f>
        <v>Nazwisko: 
</v>
      </c>
      <c r="D1" s="216"/>
      <c r="E1" s="219" t="str">
        <f>wzór!E1</f>
        <v>Stanowisko:  </v>
      </c>
      <c r="F1" s="212"/>
      <c r="G1" s="223" t="str">
        <f>wzór!G1</f>
        <v>Zał. Nr 3 do umowy Nr DSP.1150.                 .2021.BPL z dnia                    .2021 r. 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17"/>
      <c r="D2" s="218"/>
      <c r="E2" s="220"/>
      <c r="F2" s="214"/>
      <c r="G2" s="226">
        <v>1</v>
      </c>
      <c r="H2" s="227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213"/>
      <c r="B3" s="214"/>
      <c r="C3" s="217"/>
      <c r="D3" s="218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2" customHeight="1" thickBot="1">
      <c r="A4" s="213"/>
      <c r="B4" s="214"/>
      <c r="C4" s="217"/>
      <c r="D4" s="218"/>
      <c r="E4" s="174" t="s">
        <v>34</v>
      </c>
      <c r="F4" s="175"/>
      <c r="G4" s="176" t="s">
        <v>24</v>
      </c>
      <c r="H4" s="177"/>
      <c r="I4" s="45">
        <v>800</v>
      </c>
      <c r="J4" s="29" t="s">
        <v>25</v>
      </c>
      <c r="K4" s="29">
        <f>G16</f>
        <v>0</v>
      </c>
      <c r="L4" s="30">
        <f>E16</f>
        <v>0</v>
      </c>
    </row>
    <row r="5" spans="1:17" s="4" customFormat="1" ht="39.75" customHeight="1" thickBot="1">
      <c r="A5" s="232" t="s">
        <v>81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/>
      <c r="N5"/>
      <c r="O5"/>
      <c r="P5"/>
      <c r="Q5"/>
    </row>
    <row r="6" spans="1:17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  <c r="Q6"/>
    </row>
    <row r="7" spans="1:18" ht="14.25" customHeight="1">
      <c r="A7" s="239" t="s">
        <v>9</v>
      </c>
      <c r="B7" s="180" t="s">
        <v>8</v>
      </c>
      <c r="C7" s="181"/>
      <c r="D7" s="237"/>
      <c r="E7" s="180" t="s">
        <v>41</v>
      </c>
      <c r="F7" s="181"/>
      <c r="G7" s="181"/>
      <c r="H7" s="182"/>
      <c r="I7" s="180" t="s">
        <v>7</v>
      </c>
      <c r="J7" s="206"/>
      <c r="K7" s="206"/>
      <c r="L7" s="207"/>
      <c r="M7" s="200" t="s">
        <v>26</v>
      </c>
      <c r="N7" s="201"/>
      <c r="O7" s="201"/>
      <c r="P7" s="202"/>
      <c r="Q7" s="198" t="s">
        <v>27</v>
      </c>
      <c r="R7"/>
    </row>
    <row r="8" spans="1:18" ht="15" customHeight="1" thickBo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  <c r="M8" s="203"/>
      <c r="N8" s="204"/>
      <c r="O8" s="204"/>
      <c r="P8" s="205"/>
      <c r="Q8" s="199"/>
      <c r="R8"/>
    </row>
    <row r="9" spans="1:18" s="11" customFormat="1" ht="50.25" customHeight="1" thickBot="1">
      <c r="A9" s="240"/>
      <c r="B9" s="16" t="s">
        <v>0</v>
      </c>
      <c r="C9" s="178" t="s">
        <v>1</v>
      </c>
      <c r="D9" s="179"/>
      <c r="E9" s="16" t="s">
        <v>3</v>
      </c>
      <c r="F9" s="17" t="s">
        <v>5</v>
      </c>
      <c r="G9" s="17" t="s">
        <v>6</v>
      </c>
      <c r="H9" s="18" t="s">
        <v>4</v>
      </c>
      <c r="I9" s="16" t="s">
        <v>3</v>
      </c>
      <c r="J9" s="17" t="s">
        <v>5</v>
      </c>
      <c r="K9" s="17" t="s">
        <v>6</v>
      </c>
      <c r="L9" s="10" t="s">
        <v>4</v>
      </c>
      <c r="M9" s="35" t="s">
        <v>3</v>
      </c>
      <c r="N9" s="24" t="s">
        <v>5</v>
      </c>
      <c r="O9" s="24" t="s">
        <v>6</v>
      </c>
      <c r="P9" s="25" t="s">
        <v>4</v>
      </c>
      <c r="Q9" s="199"/>
      <c r="R9" s="53"/>
    </row>
    <row r="10" spans="1:18" ht="24" customHeight="1">
      <c r="A10" s="240"/>
      <c r="B10" s="12">
        <v>1</v>
      </c>
      <c r="C10" s="167" t="s">
        <v>83</v>
      </c>
      <c r="D10" s="168"/>
      <c r="E10" s="36"/>
      <c r="F10" s="37"/>
      <c r="G10" s="37"/>
      <c r="H10" s="38"/>
      <c r="I10" s="36"/>
      <c r="J10" s="37"/>
      <c r="K10" s="37"/>
      <c r="L10" s="39"/>
      <c r="M10" s="57">
        <f aca="true" t="shared" si="0" ref="M10:M16">E10-I10</f>
        <v>0</v>
      </c>
      <c r="N10" s="58">
        <f aca="true" t="shared" si="1" ref="N10:N16">M10</f>
        <v>0</v>
      </c>
      <c r="O10" s="58">
        <f>M10*0.75</f>
        <v>0</v>
      </c>
      <c r="P10" s="59">
        <f>M10*9</f>
        <v>0</v>
      </c>
      <c r="Q10" s="199"/>
      <c r="R10"/>
    </row>
    <row r="11" spans="1:18" ht="24" customHeight="1">
      <c r="A11" s="240"/>
      <c r="B11" s="12">
        <v>2</v>
      </c>
      <c r="C11" s="167" t="s">
        <v>84</v>
      </c>
      <c r="D11" s="168"/>
      <c r="E11" s="36"/>
      <c r="F11" s="37"/>
      <c r="G11" s="37"/>
      <c r="H11" s="38"/>
      <c r="I11" s="36"/>
      <c r="J11" s="37"/>
      <c r="K11" s="37"/>
      <c r="L11" s="39"/>
      <c r="M11" s="57">
        <f t="shared" si="0"/>
        <v>0</v>
      </c>
      <c r="N11" s="60">
        <f t="shared" si="1"/>
        <v>0</v>
      </c>
      <c r="O11" s="60">
        <f>M11*0.5</f>
        <v>0</v>
      </c>
      <c r="P11" s="61">
        <f>M11*6</f>
        <v>0</v>
      </c>
      <c r="Q11" s="199"/>
      <c r="R11"/>
    </row>
    <row r="12" spans="1:18" ht="24" customHeight="1">
      <c r="A12" s="240"/>
      <c r="B12" s="13">
        <v>3</v>
      </c>
      <c r="C12" s="190" t="s">
        <v>85</v>
      </c>
      <c r="D12" s="191"/>
      <c r="E12" s="40"/>
      <c r="F12" s="41"/>
      <c r="G12" s="41"/>
      <c r="H12" s="42"/>
      <c r="I12" s="36"/>
      <c r="J12" s="41"/>
      <c r="K12" s="41"/>
      <c r="L12" s="43"/>
      <c r="M12" s="62">
        <f t="shared" si="0"/>
        <v>0</v>
      </c>
      <c r="N12" s="60">
        <f t="shared" si="1"/>
        <v>0</v>
      </c>
      <c r="O12" s="60">
        <f>M12*0.25</f>
        <v>0</v>
      </c>
      <c r="P12" s="63">
        <f>M12*3</f>
        <v>0</v>
      </c>
      <c r="Q12" s="199"/>
      <c r="R12"/>
    </row>
    <row r="13" spans="1:18" ht="24" customHeight="1">
      <c r="A13" s="240"/>
      <c r="B13" s="12">
        <v>4</v>
      </c>
      <c r="C13" s="167" t="s">
        <v>86</v>
      </c>
      <c r="D13" s="168"/>
      <c r="E13" s="36"/>
      <c r="F13" s="37"/>
      <c r="G13" s="37"/>
      <c r="H13" s="38"/>
      <c r="I13" s="36"/>
      <c r="J13" s="37"/>
      <c r="K13" s="37"/>
      <c r="L13" s="39"/>
      <c r="M13" s="57">
        <f t="shared" si="0"/>
        <v>0</v>
      </c>
      <c r="N13" s="60">
        <f t="shared" si="1"/>
        <v>0</v>
      </c>
      <c r="O13" s="60">
        <f>M13*0.5</f>
        <v>0</v>
      </c>
      <c r="P13" s="61">
        <f>M13*6</f>
        <v>0</v>
      </c>
      <c r="Q13" s="199"/>
      <c r="R13"/>
    </row>
    <row r="14" spans="1:18" ht="24" customHeight="1">
      <c r="A14" s="240"/>
      <c r="B14" s="13">
        <v>5</v>
      </c>
      <c r="C14" s="190" t="s">
        <v>87</v>
      </c>
      <c r="D14" s="191"/>
      <c r="E14" s="40"/>
      <c r="F14" s="41"/>
      <c r="G14" s="41"/>
      <c r="H14" s="42"/>
      <c r="I14" s="36"/>
      <c r="J14" s="41"/>
      <c r="K14" s="41"/>
      <c r="L14" s="43"/>
      <c r="M14" s="62">
        <f t="shared" si="0"/>
        <v>0</v>
      </c>
      <c r="N14" s="60">
        <f t="shared" si="1"/>
        <v>0</v>
      </c>
      <c r="O14" s="60">
        <f>M14*0.25</f>
        <v>0</v>
      </c>
      <c r="P14" s="63">
        <f>M14*3</f>
        <v>0</v>
      </c>
      <c r="Q14" s="199"/>
      <c r="R14"/>
    </row>
    <row r="15" spans="1:18" ht="24" customHeight="1">
      <c r="A15" s="240"/>
      <c r="B15" s="12">
        <v>6</v>
      </c>
      <c r="C15" s="167" t="s">
        <v>89</v>
      </c>
      <c r="D15" s="168"/>
      <c r="E15" s="36"/>
      <c r="F15" s="37"/>
      <c r="G15" s="37"/>
      <c r="H15" s="38"/>
      <c r="I15" s="36"/>
      <c r="J15" s="37"/>
      <c r="K15" s="37"/>
      <c r="L15" s="39"/>
      <c r="M15" s="57">
        <f t="shared" si="0"/>
        <v>0</v>
      </c>
      <c r="N15" s="60">
        <f t="shared" si="1"/>
        <v>0</v>
      </c>
      <c r="O15" s="60">
        <f>M15*0.5</f>
        <v>0</v>
      </c>
      <c r="P15" s="61">
        <f>M15*6</f>
        <v>0</v>
      </c>
      <c r="Q15" s="199"/>
      <c r="R15"/>
    </row>
    <row r="16" spans="1:18" s="14" customFormat="1" ht="32.25" customHeight="1" thickBot="1">
      <c r="A16" s="240"/>
      <c r="B16" s="64">
        <v>7</v>
      </c>
      <c r="C16" s="242" t="s">
        <v>40</v>
      </c>
      <c r="D16" s="243"/>
      <c r="E16" s="65"/>
      <c r="F16" s="66"/>
      <c r="G16" s="37"/>
      <c r="H16" s="38"/>
      <c r="I16" s="65"/>
      <c r="J16" s="66"/>
      <c r="K16" s="66"/>
      <c r="L16" s="39"/>
      <c r="M16" s="67">
        <f t="shared" si="0"/>
        <v>0</v>
      </c>
      <c r="N16" s="68">
        <f t="shared" si="1"/>
        <v>0</v>
      </c>
      <c r="O16" s="68">
        <f>M16*1</f>
        <v>0</v>
      </c>
      <c r="P16" s="69">
        <f>M16*12</f>
        <v>0</v>
      </c>
      <c r="Q16" s="199"/>
      <c r="R16" s="22"/>
    </row>
    <row r="17" spans="1:18" ht="43.5" customHeight="1">
      <c r="A17" s="240"/>
      <c r="B17" s="102">
        <v>8</v>
      </c>
      <c r="C17" s="247" t="s">
        <v>83</v>
      </c>
      <c r="D17" s="248"/>
      <c r="E17" s="102"/>
      <c r="F17" s="103"/>
      <c r="G17" s="103"/>
      <c r="H17" s="104"/>
      <c r="I17" s="102"/>
      <c r="J17" s="103"/>
      <c r="K17" s="103"/>
      <c r="L17" s="105"/>
      <c r="M17" s="57"/>
      <c r="N17" s="58"/>
      <c r="O17" s="58"/>
      <c r="P17" s="59"/>
      <c r="Q17" s="199"/>
      <c r="R17"/>
    </row>
    <row r="18" spans="1:18" ht="32.25" customHeight="1">
      <c r="A18" s="240"/>
      <c r="B18" s="106">
        <v>9</v>
      </c>
      <c r="C18" s="172" t="s">
        <v>84</v>
      </c>
      <c r="D18" s="173"/>
      <c r="E18" s="106"/>
      <c r="F18" s="107"/>
      <c r="G18" s="107"/>
      <c r="H18" s="108"/>
      <c r="I18" s="106"/>
      <c r="J18" s="107"/>
      <c r="K18" s="107"/>
      <c r="L18" s="109"/>
      <c r="M18" s="57"/>
      <c r="N18" s="60"/>
      <c r="O18" s="60"/>
      <c r="P18" s="61"/>
      <c r="Q18" s="199"/>
      <c r="R18"/>
    </row>
    <row r="19" spans="1:18" ht="32.25" customHeight="1">
      <c r="A19" s="240"/>
      <c r="B19" s="106">
        <v>10</v>
      </c>
      <c r="C19" s="172" t="s">
        <v>85</v>
      </c>
      <c r="D19" s="173"/>
      <c r="E19" s="106"/>
      <c r="F19" s="107"/>
      <c r="G19" s="107"/>
      <c r="H19" s="108"/>
      <c r="I19" s="106"/>
      <c r="J19" s="107"/>
      <c r="K19" s="107"/>
      <c r="L19" s="109"/>
      <c r="M19" s="57"/>
      <c r="N19" s="60"/>
      <c r="O19" s="60"/>
      <c r="P19" s="61"/>
      <c r="Q19" s="199"/>
      <c r="R19"/>
    </row>
    <row r="20" spans="1:18" ht="38.25" customHeight="1">
      <c r="A20" s="240"/>
      <c r="B20" s="106">
        <v>11</v>
      </c>
      <c r="C20" s="172" t="s">
        <v>86</v>
      </c>
      <c r="D20" s="173"/>
      <c r="E20" s="106"/>
      <c r="F20" s="107"/>
      <c r="G20" s="107"/>
      <c r="H20" s="108"/>
      <c r="I20" s="106"/>
      <c r="J20" s="107"/>
      <c r="K20" s="107"/>
      <c r="L20" s="109"/>
      <c r="M20" s="62"/>
      <c r="N20" s="60"/>
      <c r="O20" s="60"/>
      <c r="P20" s="63"/>
      <c r="Q20" s="199"/>
      <c r="R20"/>
    </row>
    <row r="21" spans="1:18" ht="32.25" customHeight="1">
      <c r="A21" s="240"/>
      <c r="B21" s="106">
        <v>12</v>
      </c>
      <c r="C21" s="172" t="s">
        <v>87</v>
      </c>
      <c r="D21" s="173"/>
      <c r="E21" s="106"/>
      <c r="F21" s="107"/>
      <c r="G21" s="107"/>
      <c r="H21" s="108"/>
      <c r="I21" s="106"/>
      <c r="J21" s="107"/>
      <c r="K21" s="107"/>
      <c r="L21" s="109"/>
      <c r="M21" s="57"/>
      <c r="N21" s="60"/>
      <c r="O21" s="60"/>
      <c r="P21" s="61"/>
      <c r="Q21" s="199"/>
      <c r="R21"/>
    </row>
    <row r="22" spans="1:18" ht="38.25" customHeight="1">
      <c r="A22" s="240"/>
      <c r="B22" s="106">
        <v>13</v>
      </c>
      <c r="C22" s="172" t="s">
        <v>89</v>
      </c>
      <c r="D22" s="173"/>
      <c r="E22" s="106"/>
      <c r="F22" s="107"/>
      <c r="G22" s="107"/>
      <c r="H22" s="108"/>
      <c r="I22" s="106"/>
      <c r="J22" s="107"/>
      <c r="K22" s="107"/>
      <c r="L22" s="109"/>
      <c r="M22" s="62"/>
      <c r="N22" s="60"/>
      <c r="O22" s="60"/>
      <c r="P22" s="63"/>
      <c r="Q22" s="199"/>
      <c r="R22"/>
    </row>
    <row r="23" spans="1:17" ht="31.5" customHeight="1" thickBot="1">
      <c r="A23" s="240"/>
      <c r="B23" s="110">
        <v>14</v>
      </c>
      <c r="C23" s="186" t="s">
        <v>40</v>
      </c>
      <c r="D23" s="187"/>
      <c r="E23" s="111"/>
      <c r="F23" s="112"/>
      <c r="G23" s="112"/>
      <c r="H23" s="113"/>
      <c r="I23" s="111"/>
      <c r="J23" s="112"/>
      <c r="K23" s="112"/>
      <c r="L23" s="114"/>
      <c r="M23" s="67"/>
      <c r="N23" s="68"/>
      <c r="O23" s="68"/>
      <c r="P23" s="69"/>
      <c r="Q23" s="199"/>
    </row>
    <row r="24" spans="1:18" ht="43.5" customHeight="1">
      <c r="A24" s="240"/>
      <c r="B24" s="115">
        <v>15</v>
      </c>
      <c r="C24" s="194" t="s">
        <v>83</v>
      </c>
      <c r="D24" s="195"/>
      <c r="E24" s="115"/>
      <c r="F24" s="116"/>
      <c r="G24" s="116"/>
      <c r="H24" s="117"/>
      <c r="I24" s="115"/>
      <c r="J24" s="116"/>
      <c r="K24" s="116"/>
      <c r="L24" s="118"/>
      <c r="M24" s="57"/>
      <c r="N24" s="58"/>
      <c r="O24" s="58"/>
      <c r="P24" s="59"/>
      <c r="Q24" s="199"/>
      <c r="R24"/>
    </row>
    <row r="25" spans="1:18" ht="32.25" customHeight="1">
      <c r="A25" s="240"/>
      <c r="B25" s="119">
        <v>16</v>
      </c>
      <c r="C25" s="196" t="s">
        <v>84</v>
      </c>
      <c r="D25" s="197"/>
      <c r="E25" s="119"/>
      <c r="F25" s="120"/>
      <c r="G25" s="120"/>
      <c r="H25" s="121"/>
      <c r="I25" s="119"/>
      <c r="J25" s="120"/>
      <c r="K25" s="120"/>
      <c r="L25" s="122"/>
      <c r="M25" s="57"/>
      <c r="N25" s="60"/>
      <c r="O25" s="60"/>
      <c r="P25" s="61"/>
      <c r="Q25" s="199"/>
      <c r="R25"/>
    </row>
    <row r="26" spans="1:18" ht="32.25" customHeight="1">
      <c r="A26" s="240"/>
      <c r="B26" s="119">
        <v>17</v>
      </c>
      <c r="C26" s="196" t="s">
        <v>85</v>
      </c>
      <c r="D26" s="197"/>
      <c r="E26" s="119"/>
      <c r="F26" s="120"/>
      <c r="G26" s="120"/>
      <c r="H26" s="121"/>
      <c r="I26" s="119"/>
      <c r="J26" s="120"/>
      <c r="K26" s="120"/>
      <c r="L26" s="122"/>
      <c r="M26" s="57"/>
      <c r="N26" s="60"/>
      <c r="O26" s="60"/>
      <c r="P26" s="61"/>
      <c r="Q26" s="199"/>
      <c r="R26"/>
    </row>
    <row r="27" spans="1:18" ht="38.25" customHeight="1">
      <c r="A27" s="240"/>
      <c r="B27" s="119">
        <v>18</v>
      </c>
      <c r="C27" s="196" t="s">
        <v>86</v>
      </c>
      <c r="D27" s="197"/>
      <c r="E27" s="119"/>
      <c r="F27" s="120"/>
      <c r="G27" s="120"/>
      <c r="H27" s="121"/>
      <c r="I27" s="119"/>
      <c r="J27" s="120"/>
      <c r="K27" s="120"/>
      <c r="L27" s="122"/>
      <c r="M27" s="62"/>
      <c r="N27" s="60"/>
      <c r="O27" s="60"/>
      <c r="P27" s="63"/>
      <c r="Q27" s="199"/>
      <c r="R27"/>
    </row>
    <row r="28" spans="1:18" ht="32.25" customHeight="1">
      <c r="A28" s="240"/>
      <c r="B28" s="119">
        <v>19</v>
      </c>
      <c r="C28" s="196" t="s">
        <v>87</v>
      </c>
      <c r="D28" s="197"/>
      <c r="E28" s="119"/>
      <c r="F28" s="120"/>
      <c r="G28" s="120"/>
      <c r="H28" s="121"/>
      <c r="I28" s="119"/>
      <c r="J28" s="120"/>
      <c r="K28" s="120"/>
      <c r="L28" s="122"/>
      <c r="M28" s="57"/>
      <c r="N28" s="60"/>
      <c r="O28" s="60"/>
      <c r="P28" s="61"/>
      <c r="Q28" s="199"/>
      <c r="R28"/>
    </row>
    <row r="29" spans="1:18" ht="38.25" customHeight="1">
      <c r="A29" s="240"/>
      <c r="B29" s="119">
        <v>20</v>
      </c>
      <c r="C29" s="196" t="s">
        <v>89</v>
      </c>
      <c r="D29" s="197"/>
      <c r="E29" s="119"/>
      <c r="F29" s="120"/>
      <c r="G29" s="120"/>
      <c r="H29" s="121"/>
      <c r="I29" s="119"/>
      <c r="J29" s="120"/>
      <c r="K29" s="120"/>
      <c r="L29" s="122"/>
      <c r="M29" s="62"/>
      <c r="N29" s="60"/>
      <c r="O29" s="60"/>
      <c r="P29" s="63"/>
      <c r="Q29" s="199"/>
      <c r="R29"/>
    </row>
    <row r="30" spans="1:17" ht="31.5" customHeight="1" thickBot="1">
      <c r="A30" s="240"/>
      <c r="B30" s="123">
        <v>21</v>
      </c>
      <c r="C30" s="250" t="s">
        <v>40</v>
      </c>
      <c r="D30" s="251"/>
      <c r="E30" s="124"/>
      <c r="F30" s="125"/>
      <c r="G30" s="125"/>
      <c r="H30" s="126"/>
      <c r="I30" s="124"/>
      <c r="J30" s="125"/>
      <c r="K30" s="125"/>
      <c r="L30" s="127"/>
      <c r="M30" s="67"/>
      <c r="N30" s="68"/>
      <c r="O30" s="68"/>
      <c r="P30" s="69"/>
      <c r="Q30" s="249"/>
    </row>
    <row r="31" spans="1:19" s="22" customFormat="1" ht="22.5" customHeight="1" thickBot="1">
      <c r="A31" s="240"/>
      <c r="B31" s="169" t="s">
        <v>42</v>
      </c>
      <c r="C31" s="170"/>
      <c r="D31" s="171"/>
      <c r="E31" s="31">
        <f>SUM(E10:E30)</f>
        <v>0</v>
      </c>
      <c r="F31" s="32">
        <f aca="true" t="shared" si="2" ref="F31:P31">SUM(F10:F30)</f>
        <v>0</v>
      </c>
      <c r="G31" s="32">
        <f t="shared" si="2"/>
        <v>0</v>
      </c>
      <c r="H31" s="33">
        <f t="shared" si="2"/>
        <v>0</v>
      </c>
      <c r="I31" s="31">
        <f t="shared" si="2"/>
        <v>0</v>
      </c>
      <c r="J31" s="32">
        <f t="shared" si="2"/>
        <v>0</v>
      </c>
      <c r="K31" s="32">
        <f t="shared" si="2"/>
        <v>0</v>
      </c>
      <c r="L31" s="34">
        <f t="shared" si="2"/>
        <v>0</v>
      </c>
      <c r="M31" s="21">
        <f t="shared" si="2"/>
        <v>0</v>
      </c>
      <c r="N31" s="23">
        <f t="shared" si="2"/>
        <v>0</v>
      </c>
      <c r="O31" s="23">
        <f t="shared" si="2"/>
        <v>0</v>
      </c>
      <c r="P31" s="26">
        <f t="shared" si="2"/>
        <v>0</v>
      </c>
      <c r="Q31" s="44">
        <f>I4-$L$32+listopad!Q31</f>
        <v>1200</v>
      </c>
      <c r="R31" s="53"/>
      <c r="S31" s="49"/>
    </row>
    <row r="32" spans="1:18" ht="25.5" customHeight="1" thickBot="1">
      <c r="A32" s="241"/>
      <c r="B32" s="244" t="s">
        <v>45</v>
      </c>
      <c r="C32" s="245"/>
      <c r="D32" s="245"/>
      <c r="E32" s="245"/>
      <c r="F32" s="245"/>
      <c r="G32" s="245"/>
      <c r="H32" s="246"/>
      <c r="I32" s="75">
        <f>SUM(I31:I31)</f>
        <v>0</v>
      </c>
      <c r="J32" s="76">
        <f>SUM(J31:J31)</f>
        <v>0</v>
      </c>
      <c r="K32" s="76">
        <f>SUM(K31:K31)</f>
        <v>0</v>
      </c>
      <c r="L32" s="77">
        <f>SUM(L31:L31)</f>
        <v>0</v>
      </c>
      <c r="M32" s="81"/>
      <c r="N32" s="82"/>
      <c r="O32" s="82"/>
      <c r="P32" s="82"/>
      <c r="Q32" s="82"/>
      <c r="R32" s="4"/>
    </row>
    <row r="33" spans="13:18" ht="33" customHeight="1" thickTop="1">
      <c r="M33" s="72" t="s">
        <v>39</v>
      </c>
      <c r="N33" s="73"/>
      <c r="O33" s="74" t="s">
        <v>38</v>
      </c>
      <c r="P33" s="188" t="s">
        <v>90</v>
      </c>
      <c r="Q33" s="189"/>
      <c r="R33" s="56"/>
    </row>
    <row r="34" spans="13:18" ht="14.25" customHeight="1">
      <c r="M34" s="165" t="s">
        <v>55</v>
      </c>
      <c r="N34" s="166"/>
      <c r="O34" s="19" t="s">
        <v>28</v>
      </c>
      <c r="P34" s="27" t="s">
        <v>29</v>
      </c>
      <c r="Q34" s="19" t="s">
        <v>30</v>
      </c>
      <c r="R34" s="19" t="s">
        <v>31</v>
      </c>
    </row>
    <row r="35" spans="13:18" ht="15.75">
      <c r="M35" s="163" t="s">
        <v>32</v>
      </c>
      <c r="N35" s="164"/>
      <c r="O35" s="19">
        <f>$L$32</f>
        <v>0</v>
      </c>
      <c r="P35" s="20">
        <v>4</v>
      </c>
      <c r="Q35" s="19" t="s">
        <v>33</v>
      </c>
      <c r="R35" s="28">
        <f>$O35*$P35</f>
        <v>0</v>
      </c>
    </row>
    <row r="36" ht="14.25" hidden="1">
      <c r="R36"/>
    </row>
    <row r="37" ht="14.25" hidden="1">
      <c r="R37"/>
    </row>
    <row r="38" ht="14.25" hidden="1">
      <c r="R38"/>
    </row>
    <row r="39" ht="14.25">
      <c r="R39"/>
    </row>
    <row r="40" ht="14.25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  <row r="65" ht="14.25">
      <c r="R65"/>
    </row>
    <row r="66" ht="14.25">
      <c r="R66"/>
    </row>
    <row r="67" ht="14.25">
      <c r="R67"/>
    </row>
    <row r="68" ht="14.25">
      <c r="R68"/>
    </row>
    <row r="69" ht="14.25">
      <c r="R69"/>
    </row>
    <row r="70" ht="14.25">
      <c r="R70"/>
    </row>
    <row r="71" ht="14.25">
      <c r="R71"/>
    </row>
    <row r="72" ht="14.25">
      <c r="R72"/>
    </row>
    <row r="73" ht="14.25">
      <c r="R73"/>
    </row>
    <row r="74" ht="14.25">
      <c r="R74"/>
    </row>
    <row r="75" ht="14.25">
      <c r="R75"/>
    </row>
    <row r="76" ht="14.25">
      <c r="R76"/>
    </row>
    <row r="77" ht="14.25">
      <c r="R77"/>
    </row>
    <row r="78" ht="14.25">
      <c r="R78"/>
    </row>
    <row r="79" ht="14.25">
      <c r="R79"/>
    </row>
    <row r="80" ht="14.25">
      <c r="R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ht="14.25">
      <c r="R106"/>
    </row>
    <row r="107" ht="14.25">
      <c r="R107"/>
    </row>
    <row r="108" ht="14.25">
      <c r="R108"/>
    </row>
    <row r="109" ht="14.25">
      <c r="R109"/>
    </row>
    <row r="110" ht="14.25">
      <c r="R110"/>
    </row>
    <row r="111" ht="14.25">
      <c r="R111"/>
    </row>
    <row r="112" ht="14.25">
      <c r="R112"/>
    </row>
    <row r="113" ht="14.25">
      <c r="R113"/>
    </row>
    <row r="114" ht="14.25">
      <c r="R114"/>
    </row>
    <row r="115" ht="14.25">
      <c r="R115"/>
    </row>
    <row r="116" ht="14.25">
      <c r="R116"/>
    </row>
    <row r="117" ht="14.25">
      <c r="R117"/>
    </row>
    <row r="118" ht="14.25">
      <c r="R118"/>
    </row>
    <row r="119" ht="14.25">
      <c r="R119"/>
    </row>
    <row r="120" ht="14.25">
      <c r="R120"/>
    </row>
    <row r="121" ht="14.25">
      <c r="R121"/>
    </row>
    <row r="122" ht="14.25">
      <c r="R122"/>
    </row>
    <row r="123" ht="14.25">
      <c r="R123"/>
    </row>
    <row r="124" ht="14.25">
      <c r="R124"/>
    </row>
    <row r="125" ht="14.25">
      <c r="R125"/>
    </row>
    <row r="126" ht="14.25">
      <c r="R126"/>
    </row>
    <row r="127" ht="14.25">
      <c r="R127"/>
    </row>
    <row r="128" ht="14.25">
      <c r="R128"/>
    </row>
    <row r="129" ht="14.25">
      <c r="R129"/>
    </row>
    <row r="130" ht="14.25">
      <c r="R130"/>
    </row>
    <row r="131" ht="14.25">
      <c r="R131"/>
    </row>
    <row r="132" ht="14.25">
      <c r="R132"/>
    </row>
    <row r="133" ht="14.25">
      <c r="R133"/>
    </row>
    <row r="134" ht="14.25">
      <c r="R134"/>
    </row>
    <row r="135" ht="14.25">
      <c r="R135"/>
    </row>
    <row r="136" ht="14.25">
      <c r="R136"/>
    </row>
    <row r="137" ht="14.25">
      <c r="R137"/>
    </row>
    <row r="138" ht="14.25">
      <c r="R138"/>
    </row>
    <row r="139" ht="14.25">
      <c r="R139"/>
    </row>
    <row r="140" ht="14.25">
      <c r="R140"/>
    </row>
    <row r="141" ht="14.25">
      <c r="R141"/>
    </row>
    <row r="142" ht="14.25">
      <c r="R142"/>
    </row>
    <row r="143" ht="14.25">
      <c r="R143"/>
    </row>
    <row r="144" ht="14.25">
      <c r="R144"/>
    </row>
    <row r="145" ht="14.25">
      <c r="R145"/>
    </row>
    <row r="146" ht="14.25">
      <c r="R146"/>
    </row>
    <row r="147" ht="14.25">
      <c r="R147"/>
    </row>
    <row r="148" ht="14.25">
      <c r="R148"/>
    </row>
    <row r="149" ht="14.25">
      <c r="R149"/>
    </row>
    <row r="150" ht="14.25">
      <c r="R150"/>
    </row>
    <row r="151" ht="14.25">
      <c r="R151"/>
    </row>
    <row r="152" ht="14.25"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  <row r="166" ht="14.25">
      <c r="R166"/>
    </row>
    <row r="167" ht="14.25">
      <c r="R167"/>
    </row>
    <row r="168" ht="14.25">
      <c r="R168"/>
    </row>
    <row r="169" ht="14.25">
      <c r="R169"/>
    </row>
    <row r="170" ht="14.25">
      <c r="R170"/>
    </row>
    <row r="171" ht="14.25">
      <c r="R171"/>
    </row>
    <row r="172" ht="14.25">
      <c r="R172"/>
    </row>
    <row r="173" ht="14.25">
      <c r="R173"/>
    </row>
    <row r="174" ht="14.25">
      <c r="R174"/>
    </row>
    <row r="175" ht="14.25">
      <c r="R175"/>
    </row>
    <row r="176" ht="14.25">
      <c r="R176"/>
    </row>
    <row r="177" ht="14.25">
      <c r="R177"/>
    </row>
    <row r="178" ht="14.25">
      <c r="R178"/>
    </row>
    <row r="179" ht="14.25">
      <c r="R179"/>
    </row>
    <row r="180" ht="14.25">
      <c r="R180"/>
    </row>
    <row r="181" ht="14.25">
      <c r="R181"/>
    </row>
    <row r="182" ht="14.25">
      <c r="R182"/>
    </row>
    <row r="183" ht="14.25">
      <c r="R183"/>
    </row>
    <row r="184" ht="14.25">
      <c r="R184"/>
    </row>
    <row r="185" ht="14.25">
      <c r="R185"/>
    </row>
    <row r="186" ht="14.25">
      <c r="R186"/>
    </row>
    <row r="187" ht="14.25">
      <c r="R187"/>
    </row>
    <row r="188" ht="14.25">
      <c r="R188"/>
    </row>
    <row r="189" ht="14.25">
      <c r="R189"/>
    </row>
    <row r="190" ht="14.25">
      <c r="R190"/>
    </row>
    <row r="191" ht="14.25">
      <c r="R191"/>
    </row>
    <row r="192" ht="14.25">
      <c r="R192"/>
    </row>
    <row r="193" ht="14.25">
      <c r="R193"/>
    </row>
    <row r="194" ht="14.25">
      <c r="R194"/>
    </row>
  </sheetData>
  <sheetProtection/>
  <mergeCells count="43">
    <mergeCell ref="C25:D25"/>
    <mergeCell ref="G4:H4"/>
    <mergeCell ref="M7:P8"/>
    <mergeCell ref="I7:L8"/>
    <mergeCell ref="C17:D17"/>
    <mergeCell ref="C21:D21"/>
    <mergeCell ref="C6:D6"/>
    <mergeCell ref="B7:D8"/>
    <mergeCell ref="E7:H8"/>
    <mergeCell ref="C18:D18"/>
    <mergeCell ref="C9:D9"/>
    <mergeCell ref="A5:L5"/>
    <mergeCell ref="C23:D23"/>
    <mergeCell ref="C22:D22"/>
    <mergeCell ref="C10:D10"/>
    <mergeCell ref="C15:D15"/>
    <mergeCell ref="A1:B4"/>
    <mergeCell ref="C1:D4"/>
    <mergeCell ref="E1:F3"/>
    <mergeCell ref="G1:L1"/>
    <mergeCell ref="G2:H2"/>
    <mergeCell ref="G3:H3"/>
    <mergeCell ref="E4:F4"/>
    <mergeCell ref="C28:D28"/>
    <mergeCell ref="C29:D29"/>
    <mergeCell ref="C27:D27"/>
    <mergeCell ref="A7:A32"/>
    <mergeCell ref="C16:D16"/>
    <mergeCell ref="B31:D31"/>
    <mergeCell ref="B32:H32"/>
    <mergeCell ref="C24:D24"/>
    <mergeCell ref="C30:D30"/>
    <mergeCell ref="C26:D26"/>
    <mergeCell ref="Q7:Q30"/>
    <mergeCell ref="P33:Q33"/>
    <mergeCell ref="M35:N35"/>
    <mergeCell ref="M34:N34"/>
    <mergeCell ref="C13:D13"/>
    <mergeCell ref="C14:D14"/>
    <mergeCell ref="C11:D11"/>
    <mergeCell ref="C12:D12"/>
    <mergeCell ref="C19:D19"/>
    <mergeCell ref="C20:D2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="61" zoomScaleNormal="61" zoomScalePageLayoutView="0" workbookViewId="0" topLeftCell="A1">
      <selection activeCell="G1" sqref="G1:L1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7.3984375" style="1" customWidth="1"/>
    <col min="18" max="18" width="16.3984375" style="1" bestFit="1" customWidth="1"/>
    <col min="19" max="16384" width="9" style="1" customWidth="1"/>
  </cols>
  <sheetData>
    <row r="1" spans="1:12" ht="26.25" customHeight="1" thickBot="1" thickTop="1">
      <c r="A1" s="211" t="s">
        <v>59</v>
      </c>
      <c r="B1" s="212"/>
      <c r="C1" s="215" t="s">
        <v>60</v>
      </c>
      <c r="D1" s="216"/>
      <c r="E1" s="219" t="s">
        <v>23</v>
      </c>
      <c r="F1" s="212"/>
      <c r="G1" s="223" t="e">
        <f>#REF!</f>
        <v>#REF!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17"/>
      <c r="D2" s="218"/>
      <c r="E2" s="220"/>
      <c r="F2" s="214"/>
      <c r="G2" s="226">
        <v>1</v>
      </c>
      <c r="H2" s="227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213"/>
      <c r="B3" s="214"/>
      <c r="C3" s="217"/>
      <c r="D3" s="218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3" ht="42" customHeight="1" thickBot="1">
      <c r="A4" s="213"/>
      <c r="B4" s="214"/>
      <c r="C4" s="217"/>
      <c r="D4" s="218"/>
      <c r="E4" s="174" t="s">
        <v>62</v>
      </c>
      <c r="F4" s="175"/>
      <c r="G4" s="176" t="s">
        <v>24</v>
      </c>
      <c r="H4" s="177"/>
      <c r="I4" s="45" t="e">
        <f>SUM(grudzień!I4,listopad!I4,#REF!,#REF!,#REF!,#REF!,#REF!,#REF!,#REF!,#REF!,#REF!,#REF!)</f>
        <v>#REF!</v>
      </c>
      <c r="J4" s="29" t="s">
        <v>25</v>
      </c>
      <c r="K4" s="29" t="e">
        <f>G13</f>
        <v>#REF!</v>
      </c>
      <c r="L4" s="30" t="e">
        <f>E13</f>
        <v>#REF!</v>
      </c>
      <c r="M4" s="153" t="e">
        <f>I4-777</f>
        <v>#REF!</v>
      </c>
    </row>
    <row r="5" spans="1:16" s="4" customFormat="1" ht="39.75" customHeight="1" thickBot="1">
      <c r="A5" s="232" t="s">
        <v>79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/>
      <c r="N5"/>
      <c r="O5"/>
      <c r="P5"/>
    </row>
    <row r="6" spans="1:16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</row>
    <row r="7" spans="1:17" ht="14.25" customHeight="1">
      <c r="A7" s="239" t="s">
        <v>9</v>
      </c>
      <c r="B7" s="180" t="s">
        <v>8</v>
      </c>
      <c r="C7" s="181"/>
      <c r="D7" s="237"/>
      <c r="E7" s="180" t="s">
        <v>18</v>
      </c>
      <c r="F7" s="181"/>
      <c r="G7" s="181"/>
      <c r="H7" s="182"/>
      <c r="I7" s="180" t="s">
        <v>7</v>
      </c>
      <c r="J7" s="206"/>
      <c r="K7" s="206"/>
      <c r="L7" s="207"/>
      <c r="M7" s="200" t="s">
        <v>26</v>
      </c>
      <c r="N7" s="201"/>
      <c r="O7" s="201"/>
      <c r="P7" s="324"/>
      <c r="Q7"/>
    </row>
    <row r="8" spans="1:17" ht="15" customHeight="1" thickBo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  <c r="M8" s="203"/>
      <c r="N8" s="204"/>
      <c r="O8" s="204"/>
      <c r="P8" s="325"/>
      <c r="Q8"/>
    </row>
    <row r="9" spans="1:17" s="11" customFormat="1" ht="50.25" customHeight="1" thickBot="1">
      <c r="A9" s="240"/>
      <c r="B9" s="148" t="s">
        <v>0</v>
      </c>
      <c r="C9" s="326" t="s">
        <v>1</v>
      </c>
      <c r="D9" s="327"/>
      <c r="E9" s="148" t="s">
        <v>3</v>
      </c>
      <c r="F9" s="149" t="s">
        <v>5</v>
      </c>
      <c r="G9" s="149" t="s">
        <v>6</v>
      </c>
      <c r="H9" s="150" t="s">
        <v>4</v>
      </c>
      <c r="I9" s="148" t="s">
        <v>3</v>
      </c>
      <c r="J9" s="149" t="s">
        <v>5</v>
      </c>
      <c r="K9" s="149" t="s">
        <v>6</v>
      </c>
      <c r="L9" s="151" t="s">
        <v>4</v>
      </c>
      <c r="M9" s="92" t="s">
        <v>3</v>
      </c>
      <c r="N9" s="24" t="s">
        <v>5</v>
      </c>
      <c r="O9" s="24" t="s">
        <v>6</v>
      </c>
      <c r="P9" s="93" t="s">
        <v>4</v>
      </c>
      <c r="Q9" s="53"/>
    </row>
    <row r="10" spans="1:17" ht="24" customHeight="1">
      <c r="A10" s="240"/>
      <c r="B10" s="85">
        <v>1</v>
      </c>
      <c r="C10" s="328" t="s">
        <v>20</v>
      </c>
      <c r="D10" s="329"/>
      <c r="E10" s="86" t="e">
        <f>SUM(grudzień!E10,listopad!E10,#REF!,#REF!,#REF!,#REF!,#REF!,#REF!,#REF!,#REF!,#REF!,#REF!)</f>
        <v>#REF!</v>
      </c>
      <c r="F10" s="87" t="e">
        <f>SUM(grudzień!F10,listopad!F10,#REF!,#REF!,#REF!,#REF!,#REF!,#REF!,#REF!,#REF!,#REF!,#REF!)</f>
        <v>#REF!</v>
      </c>
      <c r="G10" s="87" t="e">
        <f>SUM(grudzień!G10,listopad!G10,#REF!,#REF!,#REF!,#REF!,#REF!,#REF!,#REF!,#REF!,#REF!,#REF!)</f>
        <v>#REF!</v>
      </c>
      <c r="H10" s="88" t="e">
        <f>SUM(grudzień!H10,listopad!H10,#REF!,#REF!,#REF!,#REF!,#REF!,#REF!,#REF!,#REF!,#REF!,#REF!)</f>
        <v>#REF!</v>
      </c>
      <c r="I10" s="86" t="e">
        <f>SUM(grudzień!I10,listopad!I10,#REF!,#REF!,#REF!,#REF!,#REF!,#REF!,#REF!,#REF!,#REF!,#REF!)</f>
        <v>#REF!</v>
      </c>
      <c r="J10" s="87" t="e">
        <f>SUM(grudzień!J10,listopad!J10,#REF!,#REF!,#REF!,#REF!,#REF!,#REF!,#REF!,#REF!,#REF!,#REF!)</f>
        <v>#REF!</v>
      </c>
      <c r="K10" s="87" t="e">
        <f>SUM(grudzień!K10,listopad!K10,#REF!,#REF!,#REF!,#REF!,#REF!,#REF!,#REF!,#REF!,#REF!,#REF!)</f>
        <v>#REF!</v>
      </c>
      <c r="L10" s="89" t="e">
        <f>SUM(grudzień!L10,listopad!L10,#REF!,#REF!,#REF!,#REF!,#REF!,#REF!,#REF!,#REF!,#REF!,#REF!)</f>
        <v>#REF!</v>
      </c>
      <c r="M10" s="94" t="e">
        <f>SUM(grudzień!M10,listopad!M10,#REF!,#REF!,#REF!,#REF!,#REF!,#REF!,#REF!,#REF!,#REF!,#REF!)</f>
        <v>#REF!</v>
      </c>
      <c r="N10" s="58" t="e">
        <f>SUM(grudzień!N10,listopad!N10,#REF!,#REF!,#REF!,#REF!,#REF!,#REF!,#REF!,#REF!,#REF!,#REF!)</f>
        <v>#REF!</v>
      </c>
      <c r="O10" s="58" t="e">
        <f>SUM(grudzień!O10,listopad!O10,#REF!,#REF!,#REF!,#REF!,#REF!,#REF!,#REF!,#REF!,#REF!,#REF!)</f>
        <v>#REF!</v>
      </c>
      <c r="P10" s="95" t="e">
        <f>SUM(grudzień!P10,listopad!P10,#REF!,#REF!,#REF!,#REF!,#REF!,#REF!,#REF!,#REF!,#REF!,#REF!)</f>
        <v>#REF!</v>
      </c>
      <c r="Q10"/>
    </row>
    <row r="11" spans="1:17" ht="24" customHeight="1">
      <c r="A11" s="240"/>
      <c r="B11" s="12">
        <v>2</v>
      </c>
      <c r="C11" s="167" t="s">
        <v>21</v>
      </c>
      <c r="D11" s="168"/>
      <c r="E11" s="36" t="e">
        <f>SUM(grudzień!E15,listopad!E11,#REF!,#REF!,#REF!,#REF!,#REF!,#REF!,#REF!,#REF!,#REF!,#REF!)</f>
        <v>#REF!</v>
      </c>
      <c r="F11" s="37" t="e">
        <f>SUM(grudzień!F15,listopad!F11,#REF!,#REF!,#REF!,#REF!,#REF!,#REF!,#REF!,#REF!,#REF!,#REF!)</f>
        <v>#REF!</v>
      </c>
      <c r="G11" s="37" t="e">
        <f>SUM(grudzień!G15,listopad!G11,#REF!,#REF!,#REF!,#REF!,#REF!,#REF!,#REF!,#REF!,#REF!,#REF!)</f>
        <v>#REF!</v>
      </c>
      <c r="H11" s="38" t="e">
        <f>SUM(grudzień!H15,listopad!H11,#REF!,#REF!,#REF!,#REF!,#REF!,#REF!,#REF!,#REF!,#REF!,#REF!)</f>
        <v>#REF!</v>
      </c>
      <c r="I11" s="36" t="e">
        <f>SUM(grudzień!I15,listopad!I11,#REF!,#REF!,#REF!,#REF!,#REF!,#REF!,#REF!,#REF!,#REF!,#REF!)</f>
        <v>#REF!</v>
      </c>
      <c r="J11" s="37" t="e">
        <f>SUM(grudzień!J15,listopad!J11,#REF!,#REF!,#REF!,#REF!,#REF!,#REF!,#REF!,#REF!,#REF!,#REF!)</f>
        <v>#REF!</v>
      </c>
      <c r="K11" s="37" t="e">
        <f>SUM(grudzień!K15,listopad!K11,#REF!,#REF!,#REF!,#REF!,#REF!,#REF!,#REF!,#REF!,#REF!,#REF!)</f>
        <v>#REF!</v>
      </c>
      <c r="L11" s="39" t="e">
        <f>SUM(grudzień!L15,listopad!L11,#REF!,#REF!,#REF!,#REF!,#REF!,#REF!,#REF!,#REF!,#REF!,#REF!)</f>
        <v>#REF!</v>
      </c>
      <c r="M11" s="94" t="e">
        <f>SUM(grudzień!M15,listopad!M11,#REF!,#REF!,#REF!,#REF!,#REF!,#REF!,#REF!,#REF!,#REF!,#REF!)</f>
        <v>#REF!</v>
      </c>
      <c r="N11" s="60" t="e">
        <f>SUM(grudzień!N15,listopad!N11,#REF!,#REF!,#REF!,#REF!,#REF!,#REF!,#REF!,#REF!,#REF!,#REF!)</f>
        <v>#REF!</v>
      </c>
      <c r="O11" s="60" t="e">
        <f>SUM(grudzień!O15,listopad!O11,#REF!,#REF!,#REF!,#REF!,#REF!,#REF!,#REF!,#REF!,#REF!,#REF!)</f>
        <v>#REF!</v>
      </c>
      <c r="P11" s="96" t="e">
        <f>SUM(grudzień!P15,listopad!P11,#REF!,#REF!,#REF!,#REF!,#REF!,#REF!,#REF!,#REF!,#REF!,#REF!)</f>
        <v>#REF!</v>
      </c>
      <c r="Q11"/>
    </row>
    <row r="12" spans="1:17" ht="24" customHeight="1">
      <c r="A12" s="240"/>
      <c r="B12" s="13">
        <v>3</v>
      </c>
      <c r="C12" s="190" t="s">
        <v>22</v>
      </c>
      <c r="D12" s="191"/>
      <c r="E12" s="40" t="e">
        <f>SUM(grudzień!#REF!,listopad!E12,#REF!,#REF!,#REF!,#REF!,#REF!,#REF!,#REF!,#REF!,#REF!,#REF!)</f>
        <v>#REF!</v>
      </c>
      <c r="F12" s="41" t="e">
        <f>SUM(grudzień!#REF!,listopad!F12,#REF!,#REF!,#REF!,#REF!,#REF!,#REF!,#REF!,#REF!,#REF!,#REF!)</f>
        <v>#REF!</v>
      </c>
      <c r="G12" s="41" t="e">
        <f>SUM(grudzień!#REF!,listopad!G12,#REF!,#REF!,#REF!,#REF!,#REF!,#REF!,#REF!,#REF!,#REF!,#REF!)</f>
        <v>#REF!</v>
      </c>
      <c r="H12" s="42" t="e">
        <f>SUM(grudzień!#REF!,listopad!H12,#REF!,#REF!,#REF!,#REF!,#REF!,#REF!,#REF!,#REF!,#REF!,#REF!)</f>
        <v>#REF!</v>
      </c>
      <c r="I12" s="36" t="e">
        <f>SUM(grudzień!#REF!,listopad!I12,#REF!,#REF!,#REF!,#REF!,#REF!,#REF!,#REF!,#REF!,#REF!,#REF!)</f>
        <v>#REF!</v>
      </c>
      <c r="J12" s="41" t="e">
        <f>SUM(grudzień!#REF!,listopad!J12,#REF!,#REF!,#REF!,#REF!,#REF!,#REF!,#REF!,#REF!,#REF!,#REF!)</f>
        <v>#REF!</v>
      </c>
      <c r="K12" s="41" t="e">
        <f>SUM(grudzień!#REF!,listopad!K12,#REF!,#REF!,#REF!,#REF!,#REF!,#REF!,#REF!,#REF!,#REF!,#REF!)</f>
        <v>#REF!</v>
      </c>
      <c r="L12" s="43" t="e">
        <f>SUM(grudzień!#REF!,listopad!L12,#REF!,#REF!,#REF!,#REF!,#REF!,#REF!,#REF!,#REF!,#REF!,#REF!)</f>
        <v>#REF!</v>
      </c>
      <c r="M12" s="97" t="e">
        <f>SUM(grudzień!#REF!,listopad!M12,#REF!,#REF!,#REF!,#REF!,#REF!,#REF!,#REF!,#REF!,#REF!,#REF!)</f>
        <v>#REF!</v>
      </c>
      <c r="N12" s="60" t="e">
        <f>SUM(grudzień!#REF!,listopad!N12,#REF!,#REF!,#REF!,#REF!,#REF!,#REF!,#REF!,#REF!,#REF!,#REF!)</f>
        <v>#REF!</v>
      </c>
      <c r="O12" s="60" t="e">
        <f>SUM(grudzień!#REF!,listopad!O12,#REF!,#REF!,#REF!,#REF!,#REF!,#REF!,#REF!,#REF!,#REF!,#REF!)</f>
        <v>#REF!</v>
      </c>
      <c r="P12" s="96" t="e">
        <f>SUM(grudzień!#REF!,listopad!P12,#REF!,#REF!,#REF!,#REF!,#REF!,#REF!,#REF!,#REF!,#REF!,#REF!)</f>
        <v>#REF!</v>
      </c>
      <c r="Q12"/>
    </row>
    <row r="13" spans="1:17" s="14" customFormat="1" ht="32.25" customHeight="1" thickBot="1">
      <c r="A13" s="240"/>
      <c r="B13" s="64">
        <v>4</v>
      </c>
      <c r="C13" s="242" t="s">
        <v>40</v>
      </c>
      <c r="D13" s="243"/>
      <c r="E13" s="65" t="e">
        <f>SUM(grudzień!E16,listopad!E16,#REF!,#REF!,#REF!,#REF!,#REF!,#REF!,#REF!,#REF!,#REF!,#REF!)</f>
        <v>#REF!</v>
      </c>
      <c r="F13" s="66" t="e">
        <f>SUM(grudzień!F16,listopad!F16,#REF!,#REF!,#REF!,#REF!,#REF!,#REF!,#REF!,#REF!,#REF!,#REF!)</f>
        <v>#REF!</v>
      </c>
      <c r="G13" s="66" t="e">
        <f>SUM(grudzień!G16,listopad!G16,#REF!,#REF!,#REF!,#REF!,#REF!,#REF!,#REF!,#REF!,#REF!,#REF!)</f>
        <v>#REF!</v>
      </c>
      <c r="H13" s="90" t="e">
        <f>SUM(grudzień!H16,listopad!H16,#REF!,#REF!,#REF!,#REF!,#REF!,#REF!,#REF!,#REF!,#REF!,#REF!)</f>
        <v>#REF!</v>
      </c>
      <c r="I13" s="65" t="e">
        <f>SUM(grudzień!I16,listopad!I16,#REF!,#REF!,#REF!,#REF!,#REF!,#REF!,#REF!,#REF!,#REF!,#REF!)</f>
        <v>#REF!</v>
      </c>
      <c r="J13" s="66" t="e">
        <f>SUM(grudzień!J16,listopad!J16,#REF!,#REF!,#REF!,#REF!,#REF!,#REF!,#REF!,#REF!,#REF!,#REF!)</f>
        <v>#REF!</v>
      </c>
      <c r="K13" s="66" t="e">
        <f>SUM(grudzień!K16,listopad!K16,#REF!,#REF!,#REF!,#REF!,#REF!,#REF!,#REF!,#REF!,#REF!,#REF!)</f>
        <v>#REF!</v>
      </c>
      <c r="L13" s="91" t="e">
        <f>SUM(grudzień!L16,listopad!L16,#REF!,#REF!,#REF!,#REF!,#REF!,#REF!,#REF!,#REF!,#REF!,#REF!)</f>
        <v>#REF!</v>
      </c>
      <c r="M13" s="98" t="e">
        <f>SUM(grudzień!M16,listopad!M16,#REF!,#REF!,#REF!,#REF!,#REF!,#REF!,#REF!,#REF!,#REF!,#REF!)</f>
        <v>#REF!</v>
      </c>
      <c r="N13" s="68" t="e">
        <f>SUM(grudzień!N16,listopad!N16,#REF!,#REF!,#REF!,#REF!,#REF!,#REF!,#REF!,#REF!,#REF!,#REF!)</f>
        <v>#REF!</v>
      </c>
      <c r="O13" s="68" t="e">
        <f>SUM(grudzień!O16,listopad!O16,#REF!,#REF!,#REF!,#REF!,#REF!,#REF!,#REF!,#REF!,#REF!,#REF!)</f>
        <v>#REF!</v>
      </c>
      <c r="P13" s="99" t="e">
        <f>SUM(grudzień!P16,listopad!P16,#REF!,#REF!,#REF!,#REF!,#REF!,#REF!,#REF!,#REF!,#REF!,#REF!)</f>
        <v>#REF!</v>
      </c>
      <c r="Q13" s="22"/>
    </row>
    <row r="14" spans="1:18" s="22" customFormat="1" ht="22.5" customHeight="1" thickBot="1">
      <c r="A14" s="240"/>
      <c r="B14" s="169" t="s">
        <v>67</v>
      </c>
      <c r="C14" s="170"/>
      <c r="D14" s="171"/>
      <c r="E14" s="31" t="e">
        <f>SUM(E10:E13)</f>
        <v>#REF!</v>
      </c>
      <c r="F14" s="32" t="e">
        <f aca="true" t="shared" si="0" ref="F14:P14">SUM(F10:F13)</f>
        <v>#REF!</v>
      </c>
      <c r="G14" s="32" t="e">
        <f t="shared" si="0"/>
        <v>#REF!</v>
      </c>
      <c r="H14" s="33" t="e">
        <f t="shared" si="0"/>
        <v>#REF!</v>
      </c>
      <c r="I14" s="31" t="e">
        <f t="shared" si="0"/>
        <v>#REF!</v>
      </c>
      <c r="J14" s="32" t="e">
        <f t="shared" si="0"/>
        <v>#REF!</v>
      </c>
      <c r="K14" s="32" t="e">
        <f t="shared" si="0"/>
        <v>#REF!</v>
      </c>
      <c r="L14" s="34" t="e">
        <f t="shared" si="0"/>
        <v>#REF!</v>
      </c>
      <c r="M14" s="100" t="e">
        <f t="shared" si="0"/>
        <v>#REF!</v>
      </c>
      <c r="N14" s="23" t="e">
        <f t="shared" si="0"/>
        <v>#REF!</v>
      </c>
      <c r="O14" s="23" t="e">
        <f t="shared" si="0"/>
        <v>#REF!</v>
      </c>
      <c r="P14" s="101" t="e">
        <f t="shared" si="0"/>
        <v>#REF!</v>
      </c>
      <c r="Q14" s="53"/>
      <c r="R14" s="49"/>
    </row>
    <row r="15" spans="1:17" ht="29.25" customHeight="1">
      <c r="A15" s="240"/>
      <c r="B15" s="102">
        <v>5</v>
      </c>
      <c r="C15" s="247" t="s">
        <v>63</v>
      </c>
      <c r="D15" s="248"/>
      <c r="E15" s="102" t="e">
        <f>SUM(grudzień!E17,listopad!E17,#REF!,#REF!,#REF!,#REF!,#REF!,#REF!,#REF!,#REF!,#REF!,#REF!)</f>
        <v>#REF!</v>
      </c>
      <c r="F15" s="103" t="e">
        <f>SUM(grudzień!F17,listopad!F17,#REF!,#REF!,#REF!,#REF!,#REF!,#REF!,#REF!,#REF!,#REF!,#REF!)</f>
        <v>#REF!</v>
      </c>
      <c r="G15" s="103" t="e">
        <f>SUM(grudzień!G17,listopad!G17,#REF!,#REF!,#REF!,#REF!,#REF!,#REF!,#REF!,#REF!,#REF!,#REF!)</f>
        <v>#REF!</v>
      </c>
      <c r="H15" s="104" t="e">
        <f>SUM(grudzień!H17,listopad!H17,#REF!,#REF!,#REF!,#REF!,#REF!,#REF!,#REF!,#REF!,#REF!,#REF!)</f>
        <v>#REF!</v>
      </c>
      <c r="I15" s="102" t="e">
        <f>SUM(grudzień!I17,listopad!I17,#REF!,#REF!,#REF!,#REF!,#REF!,#REF!,#REF!,#REF!,#REF!,#REF!)</f>
        <v>#REF!</v>
      </c>
      <c r="J15" s="103" t="e">
        <f>SUM(grudzień!J17,listopad!J17,#REF!,#REF!,#REF!,#REF!,#REF!,#REF!,#REF!,#REF!,#REF!,#REF!)</f>
        <v>#REF!</v>
      </c>
      <c r="K15" s="103" t="e">
        <f>SUM(grudzień!K17,listopad!K17,#REF!,#REF!,#REF!,#REF!,#REF!,#REF!,#REF!,#REF!,#REF!,#REF!)</f>
        <v>#REF!</v>
      </c>
      <c r="L15" s="105" t="e">
        <f>SUM(grudzień!L17,listopad!L17,#REF!,#REF!,#REF!,#REF!,#REF!,#REF!,#REF!,#REF!,#REF!,#REF!)</f>
        <v>#REF!</v>
      </c>
      <c r="M15" s="94" t="e">
        <f>SUM(grudzień!M17,listopad!M17,#REF!,#REF!,#REF!,#REF!,#REF!,#REF!,#REF!,#REF!,#REF!,#REF!)</f>
        <v>#REF!</v>
      </c>
      <c r="N15" s="58" t="e">
        <f>SUM(grudzień!N17,listopad!N17,#REF!,#REF!,#REF!,#REF!,#REF!,#REF!,#REF!,#REF!,#REF!,#REF!)</f>
        <v>#REF!</v>
      </c>
      <c r="O15" s="58" t="e">
        <f>SUM(grudzień!O17,listopad!O17,#REF!,#REF!,#REF!,#REF!,#REF!,#REF!,#REF!,#REF!,#REF!,#REF!)</f>
        <v>#REF!</v>
      </c>
      <c r="P15" s="95" t="e">
        <f>SUM(grudzień!P17,listopad!P17,#REF!,#REF!,#REF!,#REF!,#REF!,#REF!,#REF!,#REF!,#REF!,#REF!)</f>
        <v>#REF!</v>
      </c>
      <c r="Q15"/>
    </row>
    <row r="16" spans="1:17" ht="30.75" customHeight="1">
      <c r="A16" s="240"/>
      <c r="B16" s="106">
        <v>6</v>
      </c>
      <c r="C16" s="172" t="s">
        <v>66</v>
      </c>
      <c r="D16" s="173"/>
      <c r="E16" s="106" t="e">
        <f>SUM(grudzień!E21,listopad!E21,#REF!,#REF!,#REF!,#REF!,#REF!,#REF!,#REF!,#REF!,#REF!,#REF!)</f>
        <v>#REF!</v>
      </c>
      <c r="F16" s="107" t="e">
        <f>SUM(grudzień!F21,listopad!F21,#REF!,#REF!,#REF!,#REF!,#REF!,#REF!,#REF!,#REF!,#REF!,#REF!)</f>
        <v>#REF!</v>
      </c>
      <c r="G16" s="107" t="e">
        <f>SUM(grudzień!G21,listopad!G21,#REF!,#REF!,#REF!,#REF!,#REF!,#REF!,#REF!,#REF!,#REF!,#REF!)</f>
        <v>#REF!</v>
      </c>
      <c r="H16" s="108" t="e">
        <f>SUM(grudzień!H21,listopad!H21,#REF!,#REF!,#REF!,#REF!,#REF!,#REF!,#REF!,#REF!,#REF!,#REF!)</f>
        <v>#REF!</v>
      </c>
      <c r="I16" s="106" t="e">
        <f>SUM(grudzień!I21,listopad!I21,#REF!,#REF!,#REF!,#REF!,#REF!,#REF!,#REF!,#REF!,#REF!,#REF!)</f>
        <v>#REF!</v>
      </c>
      <c r="J16" s="107" t="e">
        <f>SUM(grudzień!J21,listopad!J21,#REF!,#REF!,#REF!,#REF!,#REF!,#REF!,#REF!,#REF!,#REF!,#REF!)</f>
        <v>#REF!</v>
      </c>
      <c r="K16" s="107" t="e">
        <f>SUM(grudzień!K21,listopad!K21,#REF!,#REF!,#REF!,#REF!,#REF!,#REF!,#REF!,#REF!,#REF!,#REF!)</f>
        <v>#REF!</v>
      </c>
      <c r="L16" s="109" t="e">
        <f>SUM(grudzień!L21,listopad!L21,#REF!,#REF!,#REF!,#REF!,#REF!,#REF!,#REF!,#REF!,#REF!,#REF!)</f>
        <v>#REF!</v>
      </c>
      <c r="M16" s="94" t="e">
        <f>SUM(grudzień!M21,listopad!M21,#REF!,#REF!,#REF!,#REF!,#REF!,#REF!,#REF!,#REF!,#REF!,#REF!)</f>
        <v>#REF!</v>
      </c>
      <c r="N16" s="60" t="e">
        <f>SUM(grudzień!N21,listopad!N21,#REF!,#REF!,#REF!,#REF!,#REF!,#REF!,#REF!,#REF!,#REF!,#REF!)</f>
        <v>#REF!</v>
      </c>
      <c r="O16" s="60" t="e">
        <f>SUM(grudzień!O21,listopad!O21,#REF!,#REF!,#REF!,#REF!,#REF!,#REF!,#REF!,#REF!,#REF!,#REF!)</f>
        <v>#REF!</v>
      </c>
      <c r="P16" s="96" t="e">
        <f>SUM(grudzień!P21,listopad!P21,#REF!,#REF!,#REF!,#REF!,#REF!,#REF!,#REF!,#REF!,#REF!,#REF!)</f>
        <v>#REF!</v>
      </c>
      <c r="Q16"/>
    </row>
    <row r="17" spans="1:17" ht="31.5" customHeight="1">
      <c r="A17" s="240"/>
      <c r="B17" s="106">
        <v>7</v>
      </c>
      <c r="C17" s="172" t="s">
        <v>64</v>
      </c>
      <c r="D17" s="173"/>
      <c r="E17" s="106" t="e">
        <f>SUM(grudzień!E22,listopad!E22,#REF!,#REF!,#REF!,#REF!,#REF!,#REF!,#REF!,#REF!,#REF!,#REF!)</f>
        <v>#REF!</v>
      </c>
      <c r="F17" s="107" t="e">
        <f>SUM(grudzień!F22,listopad!F22,#REF!,#REF!,#REF!,#REF!,#REF!,#REF!,#REF!,#REF!,#REF!,#REF!)</f>
        <v>#REF!</v>
      </c>
      <c r="G17" s="107" t="e">
        <f>SUM(grudzień!G22,listopad!G22,#REF!,#REF!,#REF!,#REF!,#REF!,#REF!,#REF!,#REF!,#REF!,#REF!)</f>
        <v>#REF!</v>
      </c>
      <c r="H17" s="108" t="e">
        <f>SUM(grudzień!H22,listopad!H22,#REF!,#REF!,#REF!,#REF!,#REF!,#REF!,#REF!,#REF!,#REF!,#REF!)</f>
        <v>#REF!</v>
      </c>
      <c r="I17" s="106" t="e">
        <f>SUM(grudzień!I22,listopad!I22,#REF!,#REF!,#REF!,#REF!,#REF!,#REF!,#REF!,#REF!,#REF!,#REF!)</f>
        <v>#REF!</v>
      </c>
      <c r="J17" s="107" t="e">
        <f>SUM(grudzień!J22,listopad!J22,#REF!,#REF!,#REF!,#REF!,#REF!,#REF!,#REF!,#REF!,#REF!,#REF!)</f>
        <v>#REF!</v>
      </c>
      <c r="K17" s="107" t="e">
        <f>SUM(grudzień!K22,listopad!K22,#REF!,#REF!,#REF!,#REF!,#REF!,#REF!,#REF!,#REF!,#REF!,#REF!)</f>
        <v>#REF!</v>
      </c>
      <c r="L17" s="109" t="e">
        <f>SUM(grudzień!L22,listopad!L22,#REF!,#REF!,#REF!,#REF!,#REF!,#REF!,#REF!,#REF!,#REF!,#REF!)</f>
        <v>#REF!</v>
      </c>
      <c r="M17" s="97" t="e">
        <f>SUM(grudzień!M22,listopad!M22,#REF!,#REF!,#REF!,#REF!,#REF!,#REF!,#REF!,#REF!,#REF!,#REF!)</f>
        <v>#REF!</v>
      </c>
      <c r="N17" s="60" t="e">
        <f>SUM(grudzień!N22,listopad!N22,#REF!,#REF!,#REF!,#REF!,#REF!,#REF!,#REF!,#REF!,#REF!,#REF!)</f>
        <v>#REF!</v>
      </c>
      <c r="O17" s="60" t="e">
        <f>SUM(grudzień!O22,listopad!O22,#REF!,#REF!,#REF!,#REF!,#REF!,#REF!,#REF!,#REF!,#REF!,#REF!)</f>
        <v>#REF!</v>
      </c>
      <c r="P17" s="96" t="e">
        <f>SUM(grudzień!P22,listopad!P22,#REF!,#REF!,#REF!,#REF!,#REF!,#REF!,#REF!,#REF!,#REF!,#REF!)</f>
        <v>#REF!</v>
      </c>
      <c r="Q17"/>
    </row>
    <row r="18" spans="1:16" ht="41.25" customHeight="1" thickBot="1">
      <c r="A18" s="240"/>
      <c r="B18" s="110">
        <v>8</v>
      </c>
      <c r="C18" s="186" t="s">
        <v>65</v>
      </c>
      <c r="D18" s="187"/>
      <c r="E18" s="111" t="e">
        <f>SUM(grudzień!E23,listopad!E23,#REF!,#REF!,#REF!,#REF!,#REF!,#REF!,#REF!,#REF!,#REF!,#REF!)</f>
        <v>#REF!</v>
      </c>
      <c r="F18" s="112" t="e">
        <f>SUM(grudzień!F23,listopad!F23,#REF!,#REF!,#REF!,#REF!,#REF!,#REF!,#REF!,#REF!,#REF!,#REF!)</f>
        <v>#REF!</v>
      </c>
      <c r="G18" s="112" t="e">
        <f>SUM(grudzień!G23,listopad!G23,#REF!,#REF!,#REF!,#REF!,#REF!,#REF!,#REF!,#REF!,#REF!,#REF!)</f>
        <v>#REF!</v>
      </c>
      <c r="H18" s="113" t="e">
        <f>SUM(grudzień!H23,listopad!H23,#REF!,#REF!,#REF!,#REF!,#REF!,#REF!,#REF!,#REF!,#REF!,#REF!)</f>
        <v>#REF!</v>
      </c>
      <c r="I18" s="111" t="e">
        <f>SUM(grudzień!I23,listopad!I23,#REF!,#REF!,#REF!,#REF!,#REF!,#REF!,#REF!,#REF!,#REF!,#REF!)</f>
        <v>#REF!</v>
      </c>
      <c r="J18" s="112" t="e">
        <f>SUM(grudzień!J23,listopad!J23,#REF!,#REF!,#REF!,#REF!,#REF!,#REF!,#REF!,#REF!,#REF!,#REF!)</f>
        <v>#REF!</v>
      </c>
      <c r="K18" s="112" t="e">
        <f>SUM(grudzień!K23,listopad!K23,#REF!,#REF!,#REF!,#REF!,#REF!,#REF!,#REF!,#REF!,#REF!,#REF!)</f>
        <v>#REF!</v>
      </c>
      <c r="L18" s="114" t="e">
        <f>SUM(grudzień!L23,listopad!L23,#REF!,#REF!,#REF!,#REF!,#REF!,#REF!,#REF!,#REF!,#REF!,#REF!)</f>
        <v>#REF!</v>
      </c>
      <c r="M18" s="98" t="e">
        <f>SUM(grudzień!M23,listopad!M23,#REF!,#REF!,#REF!,#REF!,#REF!,#REF!,#REF!,#REF!,#REF!,#REF!)</f>
        <v>#REF!</v>
      </c>
      <c r="N18" s="68" t="e">
        <f>SUM(grudzień!N23,listopad!N23,#REF!,#REF!,#REF!,#REF!,#REF!,#REF!,#REF!,#REF!,#REF!,#REF!)</f>
        <v>#REF!</v>
      </c>
      <c r="O18" s="68" t="e">
        <f>SUM(grudzień!O23,listopad!O23,#REF!,#REF!,#REF!,#REF!,#REF!,#REF!,#REF!,#REF!,#REF!,#REF!)</f>
        <v>#REF!</v>
      </c>
      <c r="P18" s="99" t="e">
        <f>SUM(grudzień!P23,listopad!P23,#REF!,#REF!,#REF!,#REF!,#REF!,#REF!,#REF!,#REF!,#REF!,#REF!)</f>
        <v>#REF!</v>
      </c>
    </row>
    <row r="19" spans="1:18" s="143" customFormat="1" ht="43.5" customHeight="1" thickBot="1">
      <c r="A19" s="240"/>
      <c r="B19" s="348" t="s">
        <v>68</v>
      </c>
      <c r="C19" s="349"/>
      <c r="D19" s="350"/>
      <c r="E19" s="136" t="e">
        <f>SUM(E15:E18)</f>
        <v>#REF!</v>
      </c>
      <c r="F19" s="137" t="e">
        <f aca="true" t="shared" si="1" ref="F19:P19">SUM(F15:F18)</f>
        <v>#REF!</v>
      </c>
      <c r="G19" s="137" t="e">
        <f t="shared" si="1"/>
        <v>#REF!</v>
      </c>
      <c r="H19" s="138" t="e">
        <f t="shared" si="1"/>
        <v>#REF!</v>
      </c>
      <c r="I19" s="136" t="e">
        <f t="shared" si="1"/>
        <v>#REF!</v>
      </c>
      <c r="J19" s="137" t="e">
        <f t="shared" si="1"/>
        <v>#REF!</v>
      </c>
      <c r="K19" s="137" t="e">
        <f t="shared" si="1"/>
        <v>#REF!</v>
      </c>
      <c r="L19" s="139" t="e">
        <f t="shared" si="1"/>
        <v>#REF!</v>
      </c>
      <c r="M19" s="140" t="e">
        <f t="shared" si="1"/>
        <v>#REF!</v>
      </c>
      <c r="N19" s="137" t="e">
        <f t="shared" si="1"/>
        <v>#REF!</v>
      </c>
      <c r="O19" s="137" t="e">
        <f t="shared" si="1"/>
        <v>#REF!</v>
      </c>
      <c r="P19" s="139" t="e">
        <f t="shared" si="1"/>
        <v>#REF!</v>
      </c>
      <c r="Q19" s="141"/>
      <c r="R19" s="142"/>
    </row>
    <row r="20" spans="1:17" ht="32.25" customHeight="1">
      <c r="A20" s="240"/>
      <c r="B20" s="115">
        <v>9</v>
      </c>
      <c r="C20" s="194" t="s">
        <v>69</v>
      </c>
      <c r="D20" s="195"/>
      <c r="E20" s="115" t="e">
        <f>SUM(grudzień!E24,listopad!E24,#REF!,#REF!,#REF!,#REF!,#REF!,#REF!,#REF!,#REF!,#REF!,#REF!)</f>
        <v>#REF!</v>
      </c>
      <c r="F20" s="116" t="e">
        <f>SUM(grudzień!F24,listopad!F24,#REF!,#REF!,#REF!,#REF!,#REF!,#REF!,#REF!,#REF!,#REF!,#REF!)</f>
        <v>#REF!</v>
      </c>
      <c r="G20" s="116" t="e">
        <f>SUM(grudzień!G24,listopad!G24,#REF!,#REF!,#REF!,#REF!,#REF!,#REF!,#REF!,#REF!,#REF!,#REF!)</f>
        <v>#REF!</v>
      </c>
      <c r="H20" s="117" t="e">
        <f>SUM(grudzień!H24,listopad!H24,#REF!,#REF!,#REF!,#REF!,#REF!,#REF!,#REF!,#REF!,#REF!,#REF!)</f>
        <v>#REF!</v>
      </c>
      <c r="I20" s="115" t="e">
        <f>SUM(grudzień!I24,listopad!I24,#REF!,#REF!,#REF!,#REF!,#REF!,#REF!,#REF!,#REF!,#REF!,#REF!)</f>
        <v>#REF!</v>
      </c>
      <c r="J20" s="116" t="e">
        <f>SUM(grudzień!J24,listopad!J24,#REF!,#REF!,#REF!,#REF!,#REF!,#REF!,#REF!,#REF!,#REF!,#REF!)</f>
        <v>#REF!</v>
      </c>
      <c r="K20" s="116" t="e">
        <f>SUM(grudzień!K24,listopad!K24,#REF!,#REF!,#REF!,#REF!,#REF!,#REF!,#REF!,#REF!,#REF!,#REF!)</f>
        <v>#REF!</v>
      </c>
      <c r="L20" s="118" t="e">
        <f>SUM(grudzień!L24,listopad!L24,#REF!,#REF!,#REF!,#REF!,#REF!,#REF!,#REF!,#REF!,#REF!,#REF!)</f>
        <v>#REF!</v>
      </c>
      <c r="M20" s="94" t="e">
        <f>SUM(grudzień!M24,listopad!M24,#REF!,#REF!,#REF!,#REF!,#REF!,#REF!,#REF!,#REF!,#REF!,#REF!)</f>
        <v>#REF!</v>
      </c>
      <c r="N20" s="58" t="e">
        <f>SUM(grudzień!N24,listopad!N24,#REF!,#REF!,#REF!,#REF!,#REF!,#REF!,#REF!,#REF!,#REF!,#REF!)</f>
        <v>#REF!</v>
      </c>
      <c r="O20" s="58" t="e">
        <f>SUM(grudzień!O24,listopad!O24,#REF!,#REF!,#REF!,#REF!,#REF!,#REF!,#REF!,#REF!,#REF!,#REF!)</f>
        <v>#REF!</v>
      </c>
      <c r="P20" s="95" t="e">
        <f>SUM(grudzień!P24,listopad!P24,#REF!,#REF!,#REF!,#REF!,#REF!,#REF!,#REF!,#REF!,#REF!,#REF!)</f>
        <v>#REF!</v>
      </c>
      <c r="Q20"/>
    </row>
    <row r="21" spans="1:17" ht="32.25" customHeight="1">
      <c r="A21" s="240"/>
      <c r="B21" s="119">
        <v>10</v>
      </c>
      <c r="C21" s="196" t="s">
        <v>70</v>
      </c>
      <c r="D21" s="197"/>
      <c r="E21" s="119" t="e">
        <f>SUM(grudzień!E28,listopad!E29,#REF!,#REF!,#REF!,#REF!,#REF!,#REF!,#REF!,#REF!,#REF!,#REF!)</f>
        <v>#REF!</v>
      </c>
      <c r="F21" s="120" t="e">
        <f>SUM(grudzień!F28,listopad!F29,#REF!,#REF!,#REF!,#REF!,#REF!,#REF!,#REF!,#REF!,#REF!,#REF!)</f>
        <v>#REF!</v>
      </c>
      <c r="G21" s="120" t="e">
        <f>SUM(grudzień!G28,listopad!G29,#REF!,#REF!,#REF!,#REF!,#REF!,#REF!,#REF!,#REF!,#REF!,#REF!)</f>
        <v>#REF!</v>
      </c>
      <c r="H21" s="121" t="e">
        <f>SUM(grudzień!H28,listopad!H29,#REF!,#REF!,#REF!,#REF!,#REF!,#REF!,#REF!,#REF!,#REF!,#REF!)</f>
        <v>#REF!</v>
      </c>
      <c r="I21" s="119" t="e">
        <f>SUM(grudzień!I28,listopad!I29,#REF!,#REF!,#REF!,#REF!,#REF!,#REF!,#REF!,#REF!,#REF!,#REF!)</f>
        <v>#REF!</v>
      </c>
      <c r="J21" s="120" t="e">
        <f>SUM(grudzień!J28,listopad!J29,#REF!,#REF!,#REF!,#REF!,#REF!,#REF!,#REF!,#REF!,#REF!,#REF!)</f>
        <v>#REF!</v>
      </c>
      <c r="K21" s="120" t="e">
        <f>SUM(grudzień!K28,listopad!K29,#REF!,#REF!,#REF!,#REF!,#REF!,#REF!,#REF!,#REF!,#REF!,#REF!)</f>
        <v>#REF!</v>
      </c>
      <c r="L21" s="122" t="e">
        <f>SUM(grudzień!L28,listopad!L29,#REF!,#REF!,#REF!,#REF!,#REF!,#REF!,#REF!,#REF!,#REF!,#REF!)</f>
        <v>#REF!</v>
      </c>
      <c r="M21" s="94" t="e">
        <f>SUM(grudzień!M28,listopad!M29,#REF!,#REF!,#REF!,#REF!,#REF!,#REF!,#REF!,#REF!,#REF!,#REF!)</f>
        <v>#REF!</v>
      </c>
      <c r="N21" s="60" t="e">
        <f>SUM(grudzień!N28,listopad!N29,#REF!,#REF!,#REF!,#REF!,#REF!,#REF!,#REF!,#REF!,#REF!,#REF!)</f>
        <v>#REF!</v>
      </c>
      <c r="O21" s="60" t="e">
        <f>SUM(grudzień!O28,listopad!O29,#REF!,#REF!,#REF!,#REF!,#REF!,#REF!,#REF!,#REF!,#REF!,#REF!)</f>
        <v>#REF!</v>
      </c>
      <c r="P21" s="96" t="e">
        <f>SUM(grudzień!P28,listopad!P29,#REF!,#REF!,#REF!,#REF!,#REF!,#REF!,#REF!,#REF!,#REF!,#REF!)</f>
        <v>#REF!</v>
      </c>
      <c r="Q21"/>
    </row>
    <row r="22" spans="1:17" ht="22.5" customHeight="1">
      <c r="A22" s="240"/>
      <c r="B22" s="119">
        <v>11</v>
      </c>
      <c r="C22" s="196" t="s">
        <v>71</v>
      </c>
      <c r="D22" s="197"/>
      <c r="E22" s="119" t="e">
        <f>SUM(grudzień!E29,listopad!E30,#REF!,#REF!,#REF!,#REF!,#REF!,#REF!,#REF!,#REF!,#REF!,#REF!)</f>
        <v>#REF!</v>
      </c>
      <c r="F22" s="120" t="e">
        <f>SUM(grudzień!F29,listopad!F30,#REF!,#REF!,#REF!,#REF!,#REF!,#REF!,#REF!,#REF!,#REF!,#REF!)</f>
        <v>#REF!</v>
      </c>
      <c r="G22" s="120" t="e">
        <f>SUM(grudzień!G29,listopad!G30,#REF!,#REF!,#REF!,#REF!,#REF!,#REF!,#REF!,#REF!,#REF!,#REF!)</f>
        <v>#REF!</v>
      </c>
      <c r="H22" s="121" t="e">
        <f>SUM(grudzień!H29,listopad!H30,#REF!,#REF!,#REF!,#REF!,#REF!,#REF!,#REF!,#REF!,#REF!,#REF!)</f>
        <v>#REF!</v>
      </c>
      <c r="I22" s="119" t="e">
        <f>SUM(grudzień!I29,listopad!I30,#REF!,#REF!,#REF!,#REF!,#REF!,#REF!,#REF!,#REF!,#REF!,#REF!)</f>
        <v>#REF!</v>
      </c>
      <c r="J22" s="120" t="e">
        <f>SUM(grudzień!J29,listopad!J30,#REF!,#REF!,#REF!,#REF!,#REF!,#REF!,#REF!,#REF!,#REF!,#REF!)</f>
        <v>#REF!</v>
      </c>
      <c r="K22" s="120" t="e">
        <f>SUM(grudzień!K29,listopad!K30,#REF!,#REF!,#REF!,#REF!,#REF!,#REF!,#REF!,#REF!,#REF!,#REF!)</f>
        <v>#REF!</v>
      </c>
      <c r="L22" s="122" t="e">
        <f>SUM(grudzień!L29,listopad!L30,#REF!,#REF!,#REF!,#REF!,#REF!,#REF!,#REF!,#REF!,#REF!,#REF!)</f>
        <v>#REF!</v>
      </c>
      <c r="M22" s="97" t="e">
        <f>SUM(grudzień!M29,listopad!M30,#REF!,#REF!,#REF!,#REF!,#REF!,#REF!,#REF!,#REF!,#REF!,#REF!)</f>
        <v>#REF!</v>
      </c>
      <c r="N22" s="60" t="e">
        <f>SUM(grudzień!N29,listopad!N30,#REF!,#REF!,#REF!,#REF!,#REF!,#REF!,#REF!,#REF!,#REF!,#REF!)</f>
        <v>#REF!</v>
      </c>
      <c r="O22" s="60" t="e">
        <f>SUM(grudzień!O29,listopad!O30,#REF!,#REF!,#REF!,#REF!,#REF!,#REF!,#REF!,#REF!,#REF!,#REF!)</f>
        <v>#REF!</v>
      </c>
      <c r="P22" s="96" t="e">
        <f>SUM(grudzień!P29,listopad!P30,#REF!,#REF!,#REF!,#REF!,#REF!,#REF!,#REF!,#REF!,#REF!,#REF!)</f>
        <v>#REF!</v>
      </c>
      <c r="Q22"/>
    </row>
    <row r="23" spans="1:16" ht="31.5" customHeight="1" thickBot="1">
      <c r="A23" s="240"/>
      <c r="B23" s="123">
        <v>12</v>
      </c>
      <c r="C23" s="250" t="s">
        <v>72</v>
      </c>
      <c r="D23" s="251"/>
      <c r="E23" s="124" t="e">
        <f>SUM(grudzień!E30,listopad!#REF!,#REF!,#REF!,#REF!,#REF!,#REF!,#REF!,#REF!,#REF!,#REF!,#REF!)</f>
        <v>#REF!</v>
      </c>
      <c r="F23" s="125" t="e">
        <f>SUM(grudzień!F30,listopad!#REF!,#REF!,#REF!,#REF!,#REF!,#REF!,#REF!,#REF!,#REF!,#REF!,#REF!)</f>
        <v>#REF!</v>
      </c>
      <c r="G23" s="125" t="e">
        <f>SUM(grudzień!G30,listopad!#REF!,#REF!,#REF!,#REF!,#REF!,#REF!,#REF!,#REF!,#REF!,#REF!,#REF!)</f>
        <v>#REF!</v>
      </c>
      <c r="H23" s="126" t="e">
        <f>SUM(grudzień!H30,listopad!#REF!,#REF!,#REF!,#REF!,#REF!,#REF!,#REF!,#REF!,#REF!,#REF!,#REF!)</f>
        <v>#REF!</v>
      </c>
      <c r="I23" s="124" t="e">
        <f>SUM(grudzień!I30,listopad!#REF!,#REF!,#REF!,#REF!,#REF!,#REF!,#REF!,#REF!,#REF!,#REF!,#REF!)</f>
        <v>#REF!</v>
      </c>
      <c r="J23" s="125" t="e">
        <f>SUM(grudzień!J30,listopad!#REF!,#REF!,#REF!,#REF!,#REF!,#REF!,#REF!,#REF!,#REF!,#REF!,#REF!)</f>
        <v>#REF!</v>
      </c>
      <c r="K23" s="125" t="e">
        <f>SUM(grudzień!K30,listopad!#REF!,#REF!,#REF!,#REF!,#REF!,#REF!,#REF!,#REF!,#REF!,#REF!,#REF!)</f>
        <v>#REF!</v>
      </c>
      <c r="L23" s="127" t="e">
        <f>SUM(grudzień!L30,listopad!#REF!,#REF!,#REF!,#REF!,#REF!,#REF!,#REF!,#REF!,#REF!,#REF!,#REF!)</f>
        <v>#REF!</v>
      </c>
      <c r="M23" s="98" t="e">
        <f>SUM(grudzień!M30,listopad!#REF!,#REF!,#REF!,#REF!,#REF!,#REF!,#REF!,#REF!,#REF!,#REF!,#REF!)</f>
        <v>#REF!</v>
      </c>
      <c r="N23" s="68" t="e">
        <f>SUM(grudzień!N30,listopad!#REF!,#REF!,#REF!,#REF!,#REF!,#REF!,#REF!,#REF!,#REF!,#REF!,#REF!)</f>
        <v>#REF!</v>
      </c>
      <c r="O23" s="68" t="e">
        <f>SUM(grudzień!O30,listopad!#REF!,#REF!,#REF!,#REF!,#REF!,#REF!,#REF!,#REF!,#REF!,#REF!,#REF!)</f>
        <v>#REF!</v>
      </c>
      <c r="P23" s="99" t="e">
        <f>SUM(grudzień!P30,listopad!#REF!,#REF!,#REF!,#REF!,#REF!,#REF!,#REF!,#REF!,#REF!,#REF!,#REF!)</f>
        <v>#REF!</v>
      </c>
    </row>
    <row r="24" spans="1:18" s="135" customFormat="1" ht="27" customHeight="1" thickBot="1">
      <c r="A24" s="240"/>
      <c r="B24" s="334" t="s">
        <v>73</v>
      </c>
      <c r="C24" s="335"/>
      <c r="D24" s="336"/>
      <c r="E24" s="128" t="e">
        <f aca="true" t="shared" si="2" ref="E24:L24">SUM(E20:E23)</f>
        <v>#REF!</v>
      </c>
      <c r="F24" s="129" t="e">
        <f t="shared" si="2"/>
        <v>#REF!</v>
      </c>
      <c r="G24" s="129" t="e">
        <f t="shared" si="2"/>
        <v>#REF!</v>
      </c>
      <c r="H24" s="130" t="e">
        <f t="shared" si="2"/>
        <v>#REF!</v>
      </c>
      <c r="I24" s="128" t="e">
        <f t="shared" si="2"/>
        <v>#REF!</v>
      </c>
      <c r="J24" s="129" t="e">
        <f t="shared" si="2"/>
        <v>#REF!</v>
      </c>
      <c r="K24" s="129" t="e">
        <f t="shared" si="2"/>
        <v>#REF!</v>
      </c>
      <c r="L24" s="131" t="e">
        <f t="shared" si="2"/>
        <v>#REF!</v>
      </c>
      <c r="M24" s="132" t="e">
        <f>SUM(M20:M23)</f>
        <v>#REF!</v>
      </c>
      <c r="N24" s="129" t="e">
        <f>SUM(N20:N23)</f>
        <v>#REF!</v>
      </c>
      <c r="O24" s="129" t="e">
        <f>SUM(O20:O23)</f>
        <v>#REF!</v>
      </c>
      <c r="P24" s="131" t="e">
        <f>SUM(P20:P23)</f>
        <v>#REF!</v>
      </c>
      <c r="Q24" s="133"/>
      <c r="R24" s="134"/>
    </row>
    <row r="25" spans="1:18" s="22" customFormat="1" ht="43.5" customHeight="1" thickBot="1">
      <c r="A25" s="240"/>
      <c r="B25" s="169" t="s">
        <v>75</v>
      </c>
      <c r="C25" s="170"/>
      <c r="D25" s="171"/>
      <c r="E25" s="31" t="e">
        <f>SUM(E14,E24)</f>
        <v>#REF!</v>
      </c>
      <c r="F25" s="32" t="e">
        <f aca="true" t="shared" si="3" ref="F25:P25">SUM(F14,F24)</f>
        <v>#REF!</v>
      </c>
      <c r="G25" s="32" t="e">
        <f t="shared" si="3"/>
        <v>#REF!</v>
      </c>
      <c r="H25" s="152" t="e">
        <f t="shared" si="3"/>
        <v>#REF!</v>
      </c>
      <c r="I25" s="144" t="e">
        <f t="shared" si="3"/>
        <v>#REF!</v>
      </c>
      <c r="J25" s="145" t="e">
        <f t="shared" si="3"/>
        <v>#REF!</v>
      </c>
      <c r="K25" s="145" t="e">
        <f t="shared" si="3"/>
        <v>#REF!</v>
      </c>
      <c r="L25" s="146" t="e">
        <f t="shared" si="3"/>
        <v>#REF!</v>
      </c>
      <c r="M25" s="100" t="e">
        <f t="shared" si="3"/>
        <v>#REF!</v>
      </c>
      <c r="N25" s="23" t="e">
        <f t="shared" si="3"/>
        <v>#REF!</v>
      </c>
      <c r="O25" s="23" t="e">
        <f t="shared" si="3"/>
        <v>#REF!</v>
      </c>
      <c r="P25" s="101" t="e">
        <f t="shared" si="3"/>
        <v>#REF!</v>
      </c>
      <c r="Q25" s="53"/>
      <c r="R25" s="49"/>
    </row>
    <row r="26" spans="1:18" s="22" customFormat="1" ht="43.5" customHeight="1" thickBot="1">
      <c r="A26" s="240"/>
      <c r="B26" s="169" t="s">
        <v>76</v>
      </c>
      <c r="C26" s="170"/>
      <c r="D26" s="171"/>
      <c r="E26" s="144" t="e">
        <f>SUM(E19,E25)</f>
        <v>#REF!</v>
      </c>
      <c r="F26" s="145" t="e">
        <f aca="true" t="shared" si="4" ref="F26:P26">SUM(F19,F25)</f>
        <v>#REF!</v>
      </c>
      <c r="G26" s="145" t="e">
        <f t="shared" si="4"/>
        <v>#REF!</v>
      </c>
      <c r="H26" s="147" t="e">
        <f>SUM(H19,H25)</f>
        <v>#REF!</v>
      </c>
      <c r="I26" s="31" t="e">
        <f t="shared" si="4"/>
        <v>#REF!</v>
      </c>
      <c r="J26" s="32" t="e">
        <f t="shared" si="4"/>
        <v>#REF!</v>
      </c>
      <c r="K26" s="32" t="e">
        <f t="shared" si="4"/>
        <v>#REF!</v>
      </c>
      <c r="L26" s="34" t="e">
        <f t="shared" si="4"/>
        <v>#REF!</v>
      </c>
      <c r="M26" s="100" t="e">
        <f t="shared" si="4"/>
        <v>#REF!</v>
      </c>
      <c r="N26" s="23" t="e">
        <f t="shared" si="4"/>
        <v>#REF!</v>
      </c>
      <c r="O26" s="23" t="e">
        <f t="shared" si="4"/>
        <v>#REF!</v>
      </c>
      <c r="P26" s="101" t="e">
        <f t="shared" si="4"/>
        <v>#REF!</v>
      </c>
      <c r="Q26" s="53"/>
      <c r="R26" s="49"/>
    </row>
    <row r="27" spans="1:17" s="11" customFormat="1" ht="71.25" customHeight="1" thickBot="1">
      <c r="A27" s="239" t="s">
        <v>10</v>
      </c>
      <c r="B27" s="16" t="s">
        <v>0</v>
      </c>
      <c r="C27" s="178" t="s">
        <v>56</v>
      </c>
      <c r="D27" s="179"/>
      <c r="E27" s="176" t="s">
        <v>48</v>
      </c>
      <c r="F27" s="331"/>
      <c r="G27" s="332" t="s">
        <v>57</v>
      </c>
      <c r="H27" s="177"/>
      <c r="I27" s="176" t="s">
        <v>43</v>
      </c>
      <c r="J27" s="331"/>
      <c r="K27" s="332" t="s">
        <v>44</v>
      </c>
      <c r="L27" s="333"/>
      <c r="M27" s="83"/>
      <c r="N27" s="84"/>
      <c r="O27" s="84"/>
      <c r="P27" s="84"/>
      <c r="Q27" s="53"/>
    </row>
    <row r="28" spans="1:16" s="4" customFormat="1" ht="15.75" customHeight="1" thickBot="1">
      <c r="A28" s="240"/>
      <c r="B28" s="6">
        <v>17</v>
      </c>
      <c r="C28" s="235">
        <v>18</v>
      </c>
      <c r="D28" s="236"/>
      <c r="E28" s="321">
        <v>19</v>
      </c>
      <c r="F28" s="322"/>
      <c r="G28" s="236">
        <v>20</v>
      </c>
      <c r="H28" s="323"/>
      <c r="I28" s="321">
        <v>21</v>
      </c>
      <c r="J28" s="322"/>
      <c r="K28" s="236">
        <v>22</v>
      </c>
      <c r="L28" s="330"/>
      <c r="M28" s="70"/>
      <c r="N28" s="71"/>
      <c r="O28" s="71"/>
      <c r="P28" s="71"/>
    </row>
    <row r="29" spans="1:18" s="22" customFormat="1" ht="33.75" customHeight="1">
      <c r="A29" s="240"/>
      <c r="B29" s="50">
        <v>1</v>
      </c>
      <c r="C29" s="342" t="s">
        <v>50</v>
      </c>
      <c r="D29" s="343"/>
      <c r="E29" s="344">
        <v>0</v>
      </c>
      <c r="F29" s="345"/>
      <c r="G29" s="346">
        <f>E29*100</f>
        <v>0</v>
      </c>
      <c r="H29" s="347"/>
      <c r="I29" s="317">
        <v>0.5</v>
      </c>
      <c r="J29" s="318"/>
      <c r="K29" s="319" t="s">
        <v>25</v>
      </c>
      <c r="L29" s="320"/>
      <c r="M29" s="256" t="s">
        <v>77</v>
      </c>
      <c r="N29" s="257"/>
      <c r="O29" s="257"/>
      <c r="P29" s="257"/>
      <c r="Q29" s="257"/>
      <c r="R29" s="257"/>
    </row>
    <row r="30" spans="1:18" ht="31.5" customHeight="1">
      <c r="A30" s="240"/>
      <c r="B30" s="50">
        <v>2</v>
      </c>
      <c r="C30" s="308" t="s">
        <v>51</v>
      </c>
      <c r="D30" s="229"/>
      <c r="E30" s="309">
        <v>0</v>
      </c>
      <c r="F30" s="310"/>
      <c r="G30" s="311">
        <f>E30*80</f>
        <v>0</v>
      </c>
      <c r="H30" s="312"/>
      <c r="I30" s="313">
        <v>0.5</v>
      </c>
      <c r="J30" s="314"/>
      <c r="K30" s="315" t="s">
        <v>25</v>
      </c>
      <c r="L30" s="316"/>
      <c r="M30" s="165" t="s">
        <v>55</v>
      </c>
      <c r="N30" s="166"/>
      <c r="O30" s="19" t="s">
        <v>28</v>
      </c>
      <c r="P30" s="27" t="s">
        <v>29</v>
      </c>
      <c r="Q30" s="19" t="s">
        <v>30</v>
      </c>
      <c r="R30" s="19" t="s">
        <v>31</v>
      </c>
    </row>
    <row r="31" spans="1:18" ht="15.75" customHeight="1">
      <c r="A31" s="240"/>
      <c r="B31" s="51">
        <v>3</v>
      </c>
      <c r="C31" s="308" t="s">
        <v>52</v>
      </c>
      <c r="D31" s="229"/>
      <c r="E31" s="309">
        <v>0</v>
      </c>
      <c r="F31" s="310"/>
      <c r="G31" s="311">
        <f>E31*100</f>
        <v>0</v>
      </c>
      <c r="H31" s="312"/>
      <c r="I31" s="313">
        <v>0.5</v>
      </c>
      <c r="J31" s="314"/>
      <c r="K31" s="315" t="s">
        <v>25</v>
      </c>
      <c r="L31" s="316"/>
      <c r="M31" s="163" t="s">
        <v>32</v>
      </c>
      <c r="N31" s="164"/>
      <c r="O31" s="19" t="e">
        <f>SUM(grudzień!O35,listopad!O35,#REF!,#REF!,#REF!,#REF!,#REF!,#REF!,#REF!,#REF!,#REF!,#REF!)</f>
        <v>#REF!</v>
      </c>
      <c r="P31" s="20">
        <v>4.6</v>
      </c>
      <c r="Q31" s="19" t="s">
        <v>33</v>
      </c>
      <c r="R31" s="28" t="e">
        <f aca="true" t="shared" si="5" ref="R31:R37">$O31*$P31</f>
        <v>#REF!</v>
      </c>
    </row>
    <row r="32" spans="1:18" ht="15.75" customHeight="1">
      <c r="A32" s="240"/>
      <c r="B32" s="51">
        <v>4</v>
      </c>
      <c r="C32" s="308" t="s">
        <v>53</v>
      </c>
      <c r="D32" s="229"/>
      <c r="E32" s="309">
        <v>0</v>
      </c>
      <c r="F32" s="310"/>
      <c r="G32" s="311">
        <f>E32*80</f>
        <v>0</v>
      </c>
      <c r="H32" s="312"/>
      <c r="I32" s="313">
        <v>0.5</v>
      </c>
      <c r="J32" s="314"/>
      <c r="K32" s="315" t="s">
        <v>25</v>
      </c>
      <c r="L32" s="316"/>
      <c r="M32" s="163" t="str">
        <f>C29</f>
        <v>14) Porada psychiatryczna osoby dorosłej</v>
      </c>
      <c r="N32" s="164"/>
      <c r="O32" s="19" t="e">
        <f>SUM(grudzień!#REF!,listopad!#REF!,#REF!,#REF!,#REF!,#REF!,#REF!,#REF!,#REF!,#REF!,#REF!,#REF!)</f>
        <v>#REF!</v>
      </c>
      <c r="P32" s="20">
        <f>100/2</f>
        <v>50</v>
      </c>
      <c r="Q32" s="19" t="s">
        <v>33</v>
      </c>
      <c r="R32" s="28" t="e">
        <f t="shared" si="5"/>
        <v>#REF!</v>
      </c>
    </row>
    <row r="33" spans="1:18" ht="15.75" customHeight="1">
      <c r="A33" s="240"/>
      <c r="B33" s="51">
        <v>5</v>
      </c>
      <c r="C33" s="308" t="s">
        <v>61</v>
      </c>
      <c r="D33" s="229"/>
      <c r="E33" s="309">
        <v>0</v>
      </c>
      <c r="F33" s="310"/>
      <c r="G33" s="311">
        <f>E33*10</f>
        <v>0</v>
      </c>
      <c r="H33" s="312"/>
      <c r="I33" s="313">
        <v>0.5</v>
      </c>
      <c r="J33" s="314"/>
      <c r="K33" s="315" t="s">
        <v>25</v>
      </c>
      <c r="L33" s="316"/>
      <c r="M33" s="163" t="str">
        <f>C30</f>
        <v>14**) Porada psychiatryczna osoby dorosłej -kolejna</v>
      </c>
      <c r="N33" s="164"/>
      <c r="O33" s="19" t="e">
        <f>SUM(grudzień!#REF!,listopad!#REF!,#REF!,#REF!,#REF!,#REF!,#REF!,#REF!,#REF!,#REF!,#REF!,#REF!)</f>
        <v>#REF!</v>
      </c>
      <c r="P33" s="20">
        <f>100/2</f>
        <v>50</v>
      </c>
      <c r="Q33" s="19" t="s">
        <v>33</v>
      </c>
      <c r="R33" s="28" t="e">
        <f t="shared" si="5"/>
        <v>#REF!</v>
      </c>
    </row>
    <row r="34" spans="1:18" ht="16.5" customHeight="1" thickBot="1">
      <c r="A34" s="240"/>
      <c r="B34" s="52">
        <v>6</v>
      </c>
      <c r="C34" s="337" t="s">
        <v>54</v>
      </c>
      <c r="D34" s="243"/>
      <c r="E34" s="338">
        <v>0</v>
      </c>
      <c r="F34" s="339"/>
      <c r="G34" s="340">
        <f>E34*120</f>
        <v>0</v>
      </c>
      <c r="H34" s="341"/>
      <c r="I34" s="304">
        <v>0.5</v>
      </c>
      <c r="J34" s="305"/>
      <c r="K34" s="306" t="s">
        <v>25</v>
      </c>
      <c r="L34" s="307"/>
      <c r="M34" s="163" t="str">
        <f>C30</f>
        <v>14**) Porada psychiatryczna osoby dorosłej -kolejna</v>
      </c>
      <c r="N34" s="164"/>
      <c r="O34" s="19" t="e">
        <f>SUM(grudzień!#REF!,listopad!#REF!,#REF!,#REF!,#REF!,#REF!,#REF!,#REF!,#REF!,#REF!,#REF!,#REF!)</f>
        <v>#REF!</v>
      </c>
      <c r="P34" s="20">
        <f>80/2</f>
        <v>40</v>
      </c>
      <c r="Q34" s="19" t="s">
        <v>37</v>
      </c>
      <c r="R34" s="28" t="e">
        <f t="shared" si="5"/>
        <v>#REF!</v>
      </c>
    </row>
    <row r="35" spans="1:18" ht="16.5" customHeight="1" thickBot="1">
      <c r="A35" s="240"/>
      <c r="B35" s="293" t="s">
        <v>47</v>
      </c>
      <c r="C35" s="294"/>
      <c r="D35" s="295"/>
      <c r="E35" s="296">
        <f>SUM(E29:F34)</f>
        <v>0</v>
      </c>
      <c r="F35" s="297"/>
      <c r="G35" s="298">
        <f>SUM(G29:H34)</f>
        <v>0</v>
      </c>
      <c r="H35" s="299"/>
      <c r="I35" s="300">
        <f>I34</f>
        <v>0.5</v>
      </c>
      <c r="J35" s="301"/>
      <c r="K35" s="302" t="s">
        <v>25</v>
      </c>
      <c r="L35" s="303"/>
      <c r="M35" s="163" t="str">
        <f>C31</f>
        <v>15) Porada psychiatryczna dziecka</v>
      </c>
      <c r="N35" s="164"/>
      <c r="O35" s="19" t="e">
        <f>SUM(grudzień!#REF!,listopad!#REF!,#REF!,#REF!,#REF!,#REF!,#REF!,#REF!,#REF!,#REF!,#REF!,#REF!)</f>
        <v>#REF!</v>
      </c>
      <c r="P35" s="20">
        <f>50/2</f>
        <v>25</v>
      </c>
      <c r="Q35" s="19" t="s">
        <v>37</v>
      </c>
      <c r="R35" s="28" t="e">
        <f t="shared" si="5"/>
        <v>#REF!</v>
      </c>
    </row>
    <row r="36" spans="1:18" s="80" customFormat="1" ht="16.5" customHeight="1" thickBot="1">
      <c r="A36" s="241"/>
      <c r="B36" s="283" t="s">
        <v>46</v>
      </c>
      <c r="C36" s="284"/>
      <c r="D36" s="284"/>
      <c r="E36" s="285">
        <f>SUM(E35)</f>
        <v>0</v>
      </c>
      <c r="F36" s="286"/>
      <c r="G36" s="287">
        <f>SUM(G35)</f>
        <v>0</v>
      </c>
      <c r="H36" s="288"/>
      <c r="I36" s="289">
        <f>SUM(I35)</f>
        <v>0.5</v>
      </c>
      <c r="J36" s="290"/>
      <c r="K36" s="291" t="s">
        <v>25</v>
      </c>
      <c r="L36" s="292"/>
      <c r="M36" s="163" t="str">
        <f>C32</f>
        <v>15**) Porada psychiatryczna dziecka - kolejna</v>
      </c>
      <c r="N36" s="164"/>
      <c r="O36" s="19" t="e">
        <f>SUM(grudzień!#REF!,listopad!#REF!,#REF!,#REF!,#REF!,#REF!,#REF!,#REF!,#REF!,#REF!,#REF!,#REF!)</f>
        <v>#REF!</v>
      </c>
      <c r="P36" s="20">
        <f>80/2</f>
        <v>40</v>
      </c>
      <c r="Q36" s="78" t="s">
        <v>37</v>
      </c>
      <c r="R36" s="79" t="e">
        <f t="shared" si="5"/>
        <v>#REF!</v>
      </c>
    </row>
    <row r="37" spans="1:18" ht="57.75" customHeight="1">
      <c r="A37" s="264" t="s">
        <v>13</v>
      </c>
      <c r="B37" s="265"/>
      <c r="C37" s="265"/>
      <c r="D37" s="266"/>
      <c r="E37" s="270" t="s">
        <v>14</v>
      </c>
      <c r="F37" s="265"/>
      <c r="G37" s="265"/>
      <c r="H37" s="266"/>
      <c r="I37" s="272" t="s">
        <v>14</v>
      </c>
      <c r="J37" s="273"/>
      <c r="K37" s="273"/>
      <c r="L37" s="274"/>
      <c r="M37" s="163" t="str">
        <f>C33</f>
        <v>29) Inne zaświadczenia lekarskie na życzenie pacjenta</v>
      </c>
      <c r="N37" s="164"/>
      <c r="O37" s="19" t="e">
        <f>SUM(grudzień!#REF!,listopad!#REF!,#REF!,#REF!,#REF!,#REF!,#REF!,#REF!,#REF!,#REF!,#REF!,#REF!)</f>
        <v>#REF!</v>
      </c>
      <c r="P37" s="20">
        <f>10/2</f>
        <v>5</v>
      </c>
      <c r="Q37" s="78" t="s">
        <v>37</v>
      </c>
      <c r="R37" s="79" t="e">
        <f t="shared" si="5"/>
        <v>#REF!</v>
      </c>
    </row>
    <row r="38" spans="1:18" ht="47.25" customHeight="1">
      <c r="A38" s="267"/>
      <c r="B38" s="268"/>
      <c r="C38" s="268"/>
      <c r="D38" s="269"/>
      <c r="E38" s="271"/>
      <c r="F38" s="268"/>
      <c r="G38" s="268"/>
      <c r="H38" s="269"/>
      <c r="I38" s="275"/>
      <c r="J38" s="276"/>
      <c r="K38" s="276"/>
      <c r="L38" s="277"/>
      <c r="M38" s="252" t="str">
        <f>C34</f>
        <v>30) Usługa konsultacyjna psychiatryczna z wydaniem zaświadczenia lekarskiego na potrzeby procesu odszkodowawczego</v>
      </c>
      <c r="N38" s="253"/>
      <c r="O38" s="19" t="e">
        <f>SUM(grudzień!#REF!,listopad!#REF!,#REF!,#REF!,#REF!,#REF!,#REF!,#REF!,#REF!,#REF!,#REF!,#REF!)</f>
        <v>#REF!</v>
      </c>
      <c r="P38" s="20">
        <f>120/2</f>
        <v>60</v>
      </c>
      <c r="Q38" s="54" t="s">
        <v>37</v>
      </c>
      <c r="R38" s="28" t="e">
        <f>$O38*$P38</f>
        <v>#REF!</v>
      </c>
    </row>
    <row r="39" spans="1:18" ht="14.25" customHeight="1">
      <c r="A39" s="267"/>
      <c r="B39" s="268"/>
      <c r="C39" s="268"/>
      <c r="D39" s="269"/>
      <c r="E39" s="271"/>
      <c r="F39" s="268"/>
      <c r="G39" s="268"/>
      <c r="H39" s="269"/>
      <c r="I39" s="275"/>
      <c r="J39" s="276"/>
      <c r="K39" s="276"/>
      <c r="L39" s="277"/>
      <c r="M39" s="165" t="s">
        <v>78</v>
      </c>
      <c r="N39" s="254"/>
      <c r="O39" s="254"/>
      <c r="P39" s="254"/>
      <c r="Q39" s="255"/>
      <c r="R39" s="55" t="e">
        <f>SUM(R31:R38)</f>
        <v>#REF!</v>
      </c>
    </row>
    <row r="40" spans="1:18" ht="24" customHeight="1" thickBot="1">
      <c r="A40" s="278" t="s">
        <v>58</v>
      </c>
      <c r="B40" s="279"/>
      <c r="C40" s="279"/>
      <c r="D40" s="280"/>
      <c r="E40" s="281" t="s">
        <v>49</v>
      </c>
      <c r="F40" s="279"/>
      <c r="G40" s="279"/>
      <c r="H40" s="280"/>
      <c r="I40" s="281" t="s">
        <v>15</v>
      </c>
      <c r="J40" s="279"/>
      <c r="K40" s="279"/>
      <c r="L40" s="282"/>
      <c r="Q40"/>
      <c r="R40"/>
    </row>
    <row r="41" spans="1:18" ht="31.5" customHeight="1">
      <c r="A41" s="258" t="s">
        <v>36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60"/>
      <c r="Q41"/>
      <c r="R41"/>
    </row>
    <row r="42" spans="1:18" ht="31.5" customHeight="1" thickBot="1">
      <c r="A42" s="261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Q42"/>
      <c r="R42"/>
    </row>
    <row r="43" spans="17:18" ht="16.5" customHeight="1" thickTop="1">
      <c r="Q43"/>
      <c r="R43"/>
    </row>
    <row r="44" ht="14.25" customHeight="1">
      <c r="Q44"/>
    </row>
    <row r="45" ht="14.25" customHeight="1">
      <c r="Q45"/>
    </row>
    <row r="46" ht="14.25" customHeight="1">
      <c r="Q46"/>
    </row>
    <row r="47" ht="14.25">
      <c r="Q47"/>
    </row>
    <row r="48" ht="14.25" hidden="1">
      <c r="Q48"/>
    </row>
    <row r="49" ht="14.25" hidden="1">
      <c r="Q49"/>
    </row>
    <row r="50" ht="14.25" hidden="1">
      <c r="Q50"/>
    </row>
    <row r="51" ht="14.25">
      <c r="Q51"/>
    </row>
    <row r="52" ht="14.25">
      <c r="Q52"/>
    </row>
    <row r="53" ht="14.25">
      <c r="Q53"/>
    </row>
    <row r="54" ht="14.25">
      <c r="Q54"/>
    </row>
    <row r="55" ht="14.25">
      <c r="Q55"/>
    </row>
    <row r="56" ht="14.25">
      <c r="Q56"/>
    </row>
    <row r="57" ht="14.25">
      <c r="Q57"/>
    </row>
    <row r="58" ht="14.25">
      <c r="Q58"/>
    </row>
    <row r="59" ht="14.25">
      <c r="Q59"/>
    </row>
    <row r="60" ht="14.25">
      <c r="Q60"/>
    </row>
    <row r="61" ht="14.25">
      <c r="Q61"/>
    </row>
    <row r="62" ht="14.25">
      <c r="Q62"/>
    </row>
    <row r="63" ht="14.25">
      <c r="Q63"/>
    </row>
    <row r="64" ht="14.25">
      <c r="Q64"/>
    </row>
    <row r="65" ht="14.25">
      <c r="Q65"/>
    </row>
    <row r="66" ht="14.25">
      <c r="Q66"/>
    </row>
    <row r="67" ht="14.25">
      <c r="Q67"/>
    </row>
    <row r="68" ht="14.25">
      <c r="Q68"/>
    </row>
    <row r="69" ht="14.25">
      <c r="Q69"/>
    </row>
    <row r="70" ht="14.25">
      <c r="Q70"/>
    </row>
    <row r="71" ht="14.25">
      <c r="Q71"/>
    </row>
    <row r="72" ht="14.25">
      <c r="Q72"/>
    </row>
    <row r="73" ht="14.25">
      <c r="Q73"/>
    </row>
    <row r="74" ht="14.25">
      <c r="Q74"/>
    </row>
    <row r="75" ht="14.25">
      <c r="Q75"/>
    </row>
    <row r="76" ht="14.25">
      <c r="Q76"/>
    </row>
    <row r="77" ht="14.25">
      <c r="Q77"/>
    </row>
    <row r="78" ht="14.25">
      <c r="Q78"/>
    </row>
    <row r="79" ht="14.25">
      <c r="Q79"/>
    </row>
    <row r="80" ht="14.25">
      <c r="Q80"/>
    </row>
    <row r="81" ht="14.25">
      <c r="Q81"/>
    </row>
    <row r="82" ht="14.25">
      <c r="Q82"/>
    </row>
    <row r="83" ht="14.25">
      <c r="Q83"/>
    </row>
    <row r="84" ht="14.25">
      <c r="Q84"/>
    </row>
    <row r="85" ht="14.25">
      <c r="Q85"/>
    </row>
    <row r="86" ht="14.25">
      <c r="Q86"/>
    </row>
    <row r="87" ht="14.25">
      <c r="Q87"/>
    </row>
    <row r="88" ht="14.25">
      <c r="Q88"/>
    </row>
    <row r="89" ht="14.25">
      <c r="Q89"/>
    </row>
    <row r="90" ht="14.25">
      <c r="Q90"/>
    </row>
    <row r="91" ht="14.25">
      <c r="Q91"/>
    </row>
    <row r="92" ht="14.25">
      <c r="Q92"/>
    </row>
    <row r="93" ht="14.25">
      <c r="Q93"/>
    </row>
    <row r="94" ht="14.25">
      <c r="Q94"/>
    </row>
    <row r="95" ht="14.25">
      <c r="Q95"/>
    </row>
    <row r="96" ht="14.25">
      <c r="Q96"/>
    </row>
    <row r="97" ht="14.25">
      <c r="Q97"/>
    </row>
    <row r="98" ht="14.25">
      <c r="Q98"/>
    </row>
    <row r="99" ht="14.25">
      <c r="Q99"/>
    </row>
    <row r="100" ht="14.25">
      <c r="Q100"/>
    </row>
    <row r="101" ht="14.25">
      <c r="Q101"/>
    </row>
    <row r="102" ht="14.25">
      <c r="Q102"/>
    </row>
    <row r="103" ht="14.25">
      <c r="Q103"/>
    </row>
    <row r="104" ht="14.25">
      <c r="Q104"/>
    </row>
    <row r="105" ht="14.25">
      <c r="Q105"/>
    </row>
    <row r="106" ht="14.25">
      <c r="Q106"/>
    </row>
    <row r="107" ht="14.25">
      <c r="Q107"/>
    </row>
    <row r="108" ht="14.25">
      <c r="Q108"/>
    </row>
    <row r="109" ht="14.25">
      <c r="Q109"/>
    </row>
    <row r="110" ht="14.25">
      <c r="Q110"/>
    </row>
    <row r="111" ht="14.25">
      <c r="Q111"/>
    </row>
    <row r="112" ht="14.25">
      <c r="Q112"/>
    </row>
    <row r="113" ht="14.25">
      <c r="Q113"/>
    </row>
    <row r="114" ht="14.25">
      <c r="Q114"/>
    </row>
    <row r="115" ht="14.25">
      <c r="Q115"/>
    </row>
    <row r="116" ht="14.25">
      <c r="Q116"/>
    </row>
    <row r="117" ht="14.25">
      <c r="Q117"/>
    </row>
    <row r="118" ht="14.25">
      <c r="Q118"/>
    </row>
    <row r="119" ht="14.25">
      <c r="Q119"/>
    </row>
    <row r="120" ht="14.25">
      <c r="Q120"/>
    </row>
    <row r="121" ht="14.25">
      <c r="Q121"/>
    </row>
    <row r="122" ht="14.25">
      <c r="Q122"/>
    </row>
    <row r="123" ht="14.25">
      <c r="Q123"/>
    </row>
    <row r="124" ht="14.25">
      <c r="Q124"/>
    </row>
    <row r="125" ht="14.25">
      <c r="Q125"/>
    </row>
    <row r="126" ht="14.25">
      <c r="Q126"/>
    </row>
    <row r="127" ht="14.25">
      <c r="Q127"/>
    </row>
    <row r="128" ht="14.25">
      <c r="Q128"/>
    </row>
    <row r="129" ht="14.25">
      <c r="Q129"/>
    </row>
    <row r="130" ht="14.25">
      <c r="Q130"/>
    </row>
    <row r="131" ht="14.25">
      <c r="Q131"/>
    </row>
    <row r="132" ht="14.25">
      <c r="Q132"/>
    </row>
    <row r="133" ht="14.25">
      <c r="Q133"/>
    </row>
    <row r="134" ht="14.25">
      <c r="Q134"/>
    </row>
    <row r="135" ht="14.25">
      <c r="Q135"/>
    </row>
    <row r="136" ht="14.25">
      <c r="Q136"/>
    </row>
    <row r="137" ht="14.25">
      <c r="Q137"/>
    </row>
    <row r="138" ht="14.25">
      <c r="Q138"/>
    </row>
    <row r="139" ht="14.25">
      <c r="Q139"/>
    </row>
    <row r="140" ht="14.25">
      <c r="Q140"/>
    </row>
    <row r="141" ht="14.25">
      <c r="Q141"/>
    </row>
    <row r="142" ht="14.25">
      <c r="Q142"/>
    </row>
    <row r="143" ht="14.25">
      <c r="Q143"/>
    </row>
    <row r="144" ht="14.25">
      <c r="Q144"/>
    </row>
    <row r="145" ht="14.25">
      <c r="Q145"/>
    </row>
    <row r="146" ht="14.25">
      <c r="Q146"/>
    </row>
    <row r="147" ht="14.25">
      <c r="Q147"/>
    </row>
    <row r="148" ht="14.25">
      <c r="Q148"/>
    </row>
    <row r="149" ht="14.25">
      <c r="Q149"/>
    </row>
    <row r="150" ht="14.25">
      <c r="Q150"/>
    </row>
    <row r="151" ht="14.25">
      <c r="Q151"/>
    </row>
    <row r="152" ht="14.25">
      <c r="Q152"/>
    </row>
    <row r="153" ht="14.25">
      <c r="Q153"/>
    </row>
    <row r="154" ht="14.25">
      <c r="Q154"/>
    </row>
    <row r="155" ht="14.25">
      <c r="Q155"/>
    </row>
    <row r="156" ht="14.25">
      <c r="Q156"/>
    </row>
    <row r="157" ht="14.25">
      <c r="Q157"/>
    </row>
    <row r="158" ht="14.25">
      <c r="Q158"/>
    </row>
    <row r="159" ht="14.25">
      <c r="Q159"/>
    </row>
    <row r="160" ht="14.25">
      <c r="Q160"/>
    </row>
    <row r="161" ht="14.25">
      <c r="Q161"/>
    </row>
    <row r="162" ht="14.25">
      <c r="Q162"/>
    </row>
    <row r="163" ht="14.25">
      <c r="Q163"/>
    </row>
    <row r="164" ht="14.25">
      <c r="Q164"/>
    </row>
    <row r="165" ht="14.25">
      <c r="Q165"/>
    </row>
    <row r="166" ht="14.25">
      <c r="Q166"/>
    </row>
    <row r="167" ht="14.25">
      <c r="Q167"/>
    </row>
    <row r="168" ht="14.25">
      <c r="Q168"/>
    </row>
    <row r="169" ht="14.25">
      <c r="Q169"/>
    </row>
    <row r="170" ht="14.25">
      <c r="Q170"/>
    </row>
    <row r="171" ht="14.25">
      <c r="Q171"/>
    </row>
    <row r="172" ht="14.25">
      <c r="Q172"/>
    </row>
    <row r="173" ht="14.25">
      <c r="Q173"/>
    </row>
    <row r="174" ht="14.25">
      <c r="Q174"/>
    </row>
    <row r="175" ht="14.25">
      <c r="Q175"/>
    </row>
    <row r="176" ht="14.25">
      <c r="Q176"/>
    </row>
    <row r="177" ht="14.25">
      <c r="Q177"/>
    </row>
    <row r="178" ht="14.25">
      <c r="Q178"/>
    </row>
    <row r="179" ht="14.25">
      <c r="Q179"/>
    </row>
    <row r="180" ht="14.25">
      <c r="Q180"/>
    </row>
    <row r="181" ht="14.25">
      <c r="Q181"/>
    </row>
    <row r="182" ht="14.25">
      <c r="Q182"/>
    </row>
    <row r="183" ht="14.25">
      <c r="Q183"/>
    </row>
    <row r="184" ht="14.25">
      <c r="Q184"/>
    </row>
    <row r="185" ht="14.25">
      <c r="Q185"/>
    </row>
    <row r="186" ht="14.25">
      <c r="Q186"/>
    </row>
    <row r="187" ht="14.25">
      <c r="Q187"/>
    </row>
    <row r="188" ht="14.25">
      <c r="Q188"/>
    </row>
    <row r="189" ht="14.25">
      <c r="Q189"/>
    </row>
    <row r="190" ht="14.25">
      <c r="Q190"/>
    </row>
    <row r="191" ht="14.25">
      <c r="Q191"/>
    </row>
    <row r="192" ht="14.25">
      <c r="Q192"/>
    </row>
    <row r="193" ht="14.25">
      <c r="Q193"/>
    </row>
    <row r="194" ht="14.25">
      <c r="Q194"/>
    </row>
    <row r="195" ht="14.25">
      <c r="Q195"/>
    </row>
    <row r="196" ht="14.25">
      <c r="Q196"/>
    </row>
    <row r="197" ht="14.25">
      <c r="Q197"/>
    </row>
    <row r="198" ht="14.25">
      <c r="Q198"/>
    </row>
    <row r="199" ht="14.25">
      <c r="Q199"/>
    </row>
    <row r="200" ht="14.25">
      <c r="Q200"/>
    </row>
    <row r="201" ht="14.25">
      <c r="Q201"/>
    </row>
    <row r="202" ht="14.25">
      <c r="Q202"/>
    </row>
    <row r="203" ht="14.25">
      <c r="Q203"/>
    </row>
    <row r="204" ht="14.25">
      <c r="Q204"/>
    </row>
    <row r="205" ht="14.25">
      <c r="Q205"/>
    </row>
    <row r="206" ht="14.25">
      <c r="Q206"/>
    </row>
  </sheetData>
  <sheetProtection/>
  <mergeCells count="102">
    <mergeCell ref="K33:L33"/>
    <mergeCell ref="A1:B4"/>
    <mergeCell ref="C1:D4"/>
    <mergeCell ref="E1:F3"/>
    <mergeCell ref="G1:L1"/>
    <mergeCell ref="G2:H2"/>
    <mergeCell ref="G3:H3"/>
    <mergeCell ref="E4:F4"/>
    <mergeCell ref="I7:L8"/>
    <mergeCell ref="B19:D19"/>
    <mergeCell ref="C34:D34"/>
    <mergeCell ref="E34:F34"/>
    <mergeCell ref="G34:H34"/>
    <mergeCell ref="E33:F33"/>
    <mergeCell ref="G33:H33"/>
    <mergeCell ref="C29:D29"/>
    <mergeCell ref="E29:F29"/>
    <mergeCell ref="G29:H29"/>
    <mergeCell ref="I33:J33"/>
    <mergeCell ref="C13:D13"/>
    <mergeCell ref="C17:D17"/>
    <mergeCell ref="C18:D18"/>
    <mergeCell ref="B14:D14"/>
    <mergeCell ref="G4:H4"/>
    <mergeCell ref="A5:L5"/>
    <mergeCell ref="C6:D6"/>
    <mergeCell ref="A7:A26"/>
    <mergeCell ref="B7:D8"/>
    <mergeCell ref="E7:H8"/>
    <mergeCell ref="E27:F27"/>
    <mergeCell ref="G27:H27"/>
    <mergeCell ref="I27:J27"/>
    <mergeCell ref="K27:L27"/>
    <mergeCell ref="B26:D26"/>
    <mergeCell ref="C23:D23"/>
    <mergeCell ref="B24:D24"/>
    <mergeCell ref="C15:D15"/>
    <mergeCell ref="C16:D16"/>
    <mergeCell ref="M7:P8"/>
    <mergeCell ref="C9:D9"/>
    <mergeCell ref="C10:D10"/>
    <mergeCell ref="C11:D11"/>
    <mergeCell ref="C12:D12"/>
    <mergeCell ref="K28:L28"/>
    <mergeCell ref="B25:D25"/>
    <mergeCell ref="C20:D20"/>
    <mergeCell ref="C21:D21"/>
    <mergeCell ref="C22:D22"/>
    <mergeCell ref="I29:J29"/>
    <mergeCell ref="K29:L29"/>
    <mergeCell ref="C28:D28"/>
    <mergeCell ref="E28:F28"/>
    <mergeCell ref="G28:H28"/>
    <mergeCell ref="I28:J28"/>
    <mergeCell ref="K31:L31"/>
    <mergeCell ref="M31:N31"/>
    <mergeCell ref="C30:D30"/>
    <mergeCell ref="E30:F30"/>
    <mergeCell ref="G30:H30"/>
    <mergeCell ref="I30:J30"/>
    <mergeCell ref="M32:N32"/>
    <mergeCell ref="M33:N33"/>
    <mergeCell ref="M34:N34"/>
    <mergeCell ref="C33:D33"/>
    <mergeCell ref="K30:L30"/>
    <mergeCell ref="M30:N30"/>
    <mergeCell ref="C31:D31"/>
    <mergeCell ref="E31:F31"/>
    <mergeCell ref="G31:H31"/>
    <mergeCell ref="I31:J31"/>
    <mergeCell ref="A27:A36"/>
    <mergeCell ref="C27:D27"/>
    <mergeCell ref="I34:J34"/>
    <mergeCell ref="K34:L34"/>
    <mergeCell ref="M35:N35"/>
    <mergeCell ref="C32:D32"/>
    <mergeCell ref="E32:F32"/>
    <mergeCell ref="G32:H32"/>
    <mergeCell ref="I32:J32"/>
    <mergeCell ref="K32:L32"/>
    <mergeCell ref="M36:N36"/>
    <mergeCell ref="B35:D35"/>
    <mergeCell ref="E35:F35"/>
    <mergeCell ref="G35:H35"/>
    <mergeCell ref="I35:J35"/>
    <mergeCell ref="K35:L35"/>
    <mergeCell ref="I40:L40"/>
    <mergeCell ref="B36:D36"/>
    <mergeCell ref="E36:F36"/>
    <mergeCell ref="G36:H36"/>
    <mergeCell ref="I36:J36"/>
    <mergeCell ref="K36:L36"/>
    <mergeCell ref="M38:N38"/>
    <mergeCell ref="M39:Q39"/>
    <mergeCell ref="M29:R29"/>
    <mergeCell ref="A41:L42"/>
    <mergeCell ref="A37:D39"/>
    <mergeCell ref="E37:H39"/>
    <mergeCell ref="I37:L39"/>
    <mergeCell ref="M37:N37"/>
    <mergeCell ref="A40:D40"/>
    <mergeCell ref="E40:H40"/>
  </mergeCells>
  <printOptions/>
  <pageMargins left="0.11811023622047244" right="0.11811023622047244" top="0.15748031496062992" bottom="0.15748031496062992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zoomScale="46" zoomScalePageLayoutView="46" workbookViewId="0" topLeftCell="A1">
      <selection activeCell="A5" sqref="A5:L5"/>
    </sheetView>
  </sheetViews>
  <sheetFormatPr defaultColWidth="8.796875" defaultRowHeight="14.25"/>
  <cols>
    <col min="1" max="1" width="8.59765625" style="1" customWidth="1"/>
    <col min="2" max="2" width="9.3984375" style="1" customWidth="1"/>
    <col min="3" max="3" width="20.09765625" style="1" bestFit="1" customWidth="1"/>
    <col min="4" max="4" width="16.1992187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15.8984375" style="1" customWidth="1"/>
    <col min="14" max="14" width="18" style="1" customWidth="1"/>
    <col min="15" max="15" width="9" style="1" customWidth="1"/>
    <col min="16" max="16" width="15.59765625" style="1" customWidth="1"/>
    <col min="17" max="16384" width="9" style="1" customWidth="1"/>
  </cols>
  <sheetData>
    <row r="1" spans="1:12" ht="39" customHeight="1" thickBot="1" thickTop="1">
      <c r="A1" s="211" t="s">
        <v>94</v>
      </c>
      <c r="B1" s="212"/>
      <c r="C1" s="219" t="s">
        <v>93</v>
      </c>
      <c r="D1" s="212"/>
      <c r="E1" s="219" t="s">
        <v>92</v>
      </c>
      <c r="F1" s="212"/>
      <c r="G1" s="223" t="s">
        <v>95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20"/>
      <c r="D2" s="214"/>
      <c r="E2" s="220"/>
      <c r="F2" s="214"/>
      <c r="G2" s="351">
        <v>1</v>
      </c>
      <c r="H2" s="231"/>
      <c r="I2" s="161">
        <v>2</v>
      </c>
      <c r="J2" s="161">
        <v>3</v>
      </c>
      <c r="K2" s="161">
        <v>4</v>
      </c>
      <c r="L2" s="162">
        <v>5</v>
      </c>
    </row>
    <row r="3" spans="1:12" ht="56.25" customHeight="1" thickBot="1">
      <c r="A3" s="213"/>
      <c r="B3" s="214"/>
      <c r="C3" s="220"/>
      <c r="D3" s="214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5.75" customHeight="1" thickBot="1">
      <c r="A4" s="213"/>
      <c r="B4" s="214"/>
      <c r="C4" s="221"/>
      <c r="D4" s="222"/>
      <c r="E4" s="174" t="s">
        <v>82</v>
      </c>
      <c r="F4" s="175"/>
      <c r="G4" s="176" t="s">
        <v>91</v>
      </c>
      <c r="H4" s="177"/>
      <c r="I4" s="45"/>
      <c r="J4" s="29" t="s">
        <v>25</v>
      </c>
      <c r="K4" s="29">
        <f>G12</f>
        <v>0</v>
      </c>
      <c r="L4" s="30">
        <f>E12</f>
        <v>0</v>
      </c>
    </row>
    <row r="5" spans="1:12" s="4" customFormat="1" ht="39.75" customHeight="1" thickBot="1">
      <c r="A5" s="232" t="s">
        <v>96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</row>
    <row r="6" spans="1:12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</row>
    <row r="7" spans="1:12" ht="14.25" customHeight="1">
      <c r="A7" s="239" t="s">
        <v>9</v>
      </c>
      <c r="B7" s="180" t="s">
        <v>8</v>
      </c>
      <c r="C7" s="181"/>
      <c r="D7" s="237"/>
      <c r="E7" s="180" t="s">
        <v>41</v>
      </c>
      <c r="F7" s="181"/>
      <c r="G7" s="181"/>
      <c r="H7" s="182"/>
      <c r="I7" s="180" t="s">
        <v>7</v>
      </c>
      <c r="J7" s="206"/>
      <c r="K7" s="206"/>
      <c r="L7" s="207"/>
    </row>
    <row r="8" spans="1:12" ht="15" customHeigh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</row>
    <row r="9" spans="1:12" s="11" customFormat="1" ht="55.5" customHeight="1">
      <c r="A9" s="240"/>
      <c r="B9" s="154" t="s">
        <v>0</v>
      </c>
      <c r="C9" s="178" t="s">
        <v>1</v>
      </c>
      <c r="D9" s="179"/>
      <c r="E9" s="154" t="s">
        <v>3</v>
      </c>
      <c r="F9" s="155" t="s">
        <v>5</v>
      </c>
      <c r="G9" s="155" t="s">
        <v>6</v>
      </c>
      <c r="H9" s="156" t="s">
        <v>4</v>
      </c>
      <c r="I9" s="154" t="s">
        <v>3</v>
      </c>
      <c r="J9" s="155" t="s">
        <v>5</v>
      </c>
      <c r="K9" s="155" t="s">
        <v>6</v>
      </c>
      <c r="L9" s="10" t="s">
        <v>4</v>
      </c>
    </row>
    <row r="10" spans="1:12" ht="24" customHeight="1">
      <c r="A10" s="240"/>
      <c r="B10" s="12">
        <v>1</v>
      </c>
      <c r="C10" s="167"/>
      <c r="D10" s="168"/>
      <c r="E10" s="36"/>
      <c r="F10" s="37"/>
      <c r="G10" s="37"/>
      <c r="H10" s="38"/>
      <c r="I10" s="36"/>
      <c r="J10" s="37"/>
      <c r="K10" s="37"/>
      <c r="L10" s="39"/>
    </row>
    <row r="11" spans="1:12" ht="24" customHeight="1">
      <c r="A11" s="240"/>
      <c r="B11" s="12">
        <v>2</v>
      </c>
      <c r="C11" s="167"/>
      <c r="D11" s="168"/>
      <c r="E11" s="36"/>
      <c r="F11" s="37"/>
      <c r="G11" s="37"/>
      <c r="H11" s="38"/>
      <c r="I11" s="36"/>
      <c r="J11" s="37"/>
      <c r="K11" s="37"/>
      <c r="L11" s="39"/>
    </row>
    <row r="12" spans="1:12" s="14" customFormat="1" ht="29.25" customHeight="1" thickBot="1">
      <c r="A12" s="240"/>
      <c r="B12" s="64">
        <v>3</v>
      </c>
      <c r="C12" s="242"/>
      <c r="D12" s="243"/>
      <c r="E12" s="65"/>
      <c r="F12" s="66"/>
      <c r="G12" s="37"/>
      <c r="H12" s="38"/>
      <c r="I12" s="65"/>
      <c r="J12" s="66"/>
      <c r="K12" s="66"/>
      <c r="L12" s="39"/>
    </row>
    <row r="13" spans="1:12" ht="43.5" customHeight="1" hidden="1">
      <c r="A13" s="240"/>
      <c r="B13" s="102">
        <v>5</v>
      </c>
      <c r="C13" s="247" t="s">
        <v>63</v>
      </c>
      <c r="D13" s="248"/>
      <c r="E13" s="102">
        <v>0</v>
      </c>
      <c r="F13" s="103">
        <f aca="true" t="shared" si="0" ref="F13:F20">E13</f>
        <v>0</v>
      </c>
      <c r="G13" s="103">
        <f>E13*0.75</f>
        <v>0</v>
      </c>
      <c r="H13" s="104">
        <f>E13*9</f>
        <v>0</v>
      </c>
      <c r="I13" s="102">
        <f aca="true" t="shared" si="1" ref="I13:I20">E13</f>
        <v>0</v>
      </c>
      <c r="J13" s="103">
        <f aca="true" t="shared" si="2" ref="J13:J20">I13</f>
        <v>0</v>
      </c>
      <c r="K13" s="103">
        <f>I13*0.75</f>
        <v>0</v>
      </c>
      <c r="L13" s="105">
        <f>I13*9</f>
        <v>0</v>
      </c>
    </row>
    <row r="14" spans="1:12" ht="32.25" customHeight="1" hidden="1">
      <c r="A14" s="240"/>
      <c r="B14" s="106">
        <v>6</v>
      </c>
      <c r="C14" s="172" t="s">
        <v>66</v>
      </c>
      <c r="D14" s="173"/>
      <c r="E14" s="106">
        <v>0</v>
      </c>
      <c r="F14" s="107">
        <f t="shared" si="0"/>
        <v>0</v>
      </c>
      <c r="G14" s="107">
        <f>E14*0.5</f>
        <v>0</v>
      </c>
      <c r="H14" s="108">
        <f>E14*6</f>
        <v>0</v>
      </c>
      <c r="I14" s="106">
        <f t="shared" si="1"/>
        <v>0</v>
      </c>
      <c r="J14" s="107">
        <f t="shared" si="2"/>
        <v>0</v>
      </c>
      <c r="K14" s="107">
        <f>I14*0.5</f>
        <v>0</v>
      </c>
      <c r="L14" s="109">
        <f>I14*6</f>
        <v>0</v>
      </c>
    </row>
    <row r="15" spans="1:12" ht="45.75" customHeight="1" hidden="1">
      <c r="A15" s="240"/>
      <c r="B15" s="106">
        <v>7</v>
      </c>
      <c r="C15" s="172" t="s">
        <v>64</v>
      </c>
      <c r="D15" s="173"/>
      <c r="E15" s="106">
        <v>0</v>
      </c>
      <c r="F15" s="107">
        <f t="shared" si="0"/>
        <v>0</v>
      </c>
      <c r="G15" s="107">
        <f>E15*0.25</f>
        <v>0</v>
      </c>
      <c r="H15" s="108">
        <f>E15*3</f>
        <v>0</v>
      </c>
      <c r="I15" s="106">
        <f t="shared" si="1"/>
        <v>0</v>
      </c>
      <c r="J15" s="107">
        <f t="shared" si="2"/>
        <v>0</v>
      </c>
      <c r="K15" s="107">
        <f>I15*0.25</f>
        <v>0</v>
      </c>
      <c r="L15" s="109">
        <f>I15*3</f>
        <v>0</v>
      </c>
    </row>
    <row r="16" spans="1:12" ht="41.25" customHeight="1" hidden="1">
      <c r="A16" s="240"/>
      <c r="B16" s="110">
        <v>8</v>
      </c>
      <c r="C16" s="186" t="s">
        <v>65</v>
      </c>
      <c r="D16" s="187"/>
      <c r="E16" s="111">
        <v>0</v>
      </c>
      <c r="F16" s="112">
        <f t="shared" si="0"/>
        <v>0</v>
      </c>
      <c r="G16" s="112">
        <f>E16*1</f>
        <v>0</v>
      </c>
      <c r="H16" s="113">
        <f>E16*12</f>
        <v>0</v>
      </c>
      <c r="I16" s="111">
        <f t="shared" si="1"/>
        <v>0</v>
      </c>
      <c r="J16" s="112">
        <f t="shared" si="2"/>
        <v>0</v>
      </c>
      <c r="K16" s="112">
        <f>I16*1</f>
        <v>0</v>
      </c>
      <c r="L16" s="114">
        <f>I16*12</f>
        <v>0</v>
      </c>
    </row>
    <row r="17" spans="1:12" ht="43.5" customHeight="1" hidden="1">
      <c r="A17" s="240"/>
      <c r="B17" s="115">
        <v>9</v>
      </c>
      <c r="C17" s="194" t="s">
        <v>69</v>
      </c>
      <c r="D17" s="195"/>
      <c r="E17" s="115">
        <v>0</v>
      </c>
      <c r="F17" s="116">
        <f t="shared" si="0"/>
        <v>0</v>
      </c>
      <c r="G17" s="116">
        <f>E17*0.75</f>
        <v>0</v>
      </c>
      <c r="H17" s="117">
        <f>E17*9</f>
        <v>0</v>
      </c>
      <c r="I17" s="115">
        <f t="shared" si="1"/>
        <v>0</v>
      </c>
      <c r="J17" s="116">
        <f t="shared" si="2"/>
        <v>0</v>
      </c>
      <c r="K17" s="116">
        <f>I17*0.75</f>
        <v>0</v>
      </c>
      <c r="L17" s="118">
        <f>I17*9</f>
        <v>0</v>
      </c>
    </row>
    <row r="18" spans="1:12" ht="32.25" customHeight="1" hidden="1">
      <c r="A18" s="240"/>
      <c r="B18" s="119">
        <v>10</v>
      </c>
      <c r="C18" s="196" t="s">
        <v>70</v>
      </c>
      <c r="D18" s="197"/>
      <c r="E18" s="119">
        <v>0</v>
      </c>
      <c r="F18" s="120">
        <f t="shared" si="0"/>
        <v>0</v>
      </c>
      <c r="G18" s="120">
        <f>E18*0.5</f>
        <v>0</v>
      </c>
      <c r="H18" s="121">
        <f>E18*6</f>
        <v>0</v>
      </c>
      <c r="I18" s="119">
        <f t="shared" si="1"/>
        <v>0</v>
      </c>
      <c r="J18" s="120">
        <f t="shared" si="2"/>
        <v>0</v>
      </c>
      <c r="K18" s="120">
        <f>I18*0.5</f>
        <v>0</v>
      </c>
      <c r="L18" s="122">
        <f>I18*6</f>
        <v>0</v>
      </c>
    </row>
    <row r="19" spans="1:12" ht="38.25" customHeight="1" hidden="1">
      <c r="A19" s="240"/>
      <c r="B19" s="119">
        <v>11</v>
      </c>
      <c r="C19" s="196" t="s">
        <v>71</v>
      </c>
      <c r="D19" s="197"/>
      <c r="E19" s="119">
        <v>0</v>
      </c>
      <c r="F19" s="120">
        <f t="shared" si="0"/>
        <v>0</v>
      </c>
      <c r="G19" s="120">
        <f>E19*0.25</f>
        <v>0</v>
      </c>
      <c r="H19" s="121">
        <f>E19*3</f>
        <v>0</v>
      </c>
      <c r="I19" s="119">
        <f t="shared" si="1"/>
        <v>0</v>
      </c>
      <c r="J19" s="120">
        <f t="shared" si="2"/>
        <v>0</v>
      </c>
      <c r="K19" s="120">
        <f>I19*0.25</f>
        <v>0</v>
      </c>
      <c r="L19" s="122">
        <f>I19*3</f>
        <v>0</v>
      </c>
    </row>
    <row r="20" spans="1:12" ht="31.5" customHeight="1" hidden="1">
      <c r="A20" s="240"/>
      <c r="B20" s="123">
        <v>12</v>
      </c>
      <c r="C20" s="250" t="s">
        <v>74</v>
      </c>
      <c r="D20" s="251"/>
      <c r="E20" s="124">
        <v>0</v>
      </c>
      <c r="F20" s="125">
        <f t="shared" si="0"/>
        <v>0</v>
      </c>
      <c r="G20" s="125">
        <f>E20*1</f>
        <v>0</v>
      </c>
      <c r="H20" s="126">
        <f>E20*12</f>
        <v>0</v>
      </c>
      <c r="I20" s="124">
        <f t="shared" si="1"/>
        <v>0</v>
      </c>
      <c r="J20" s="125">
        <f t="shared" si="2"/>
        <v>0</v>
      </c>
      <c r="K20" s="125">
        <f>I20*1</f>
        <v>0</v>
      </c>
      <c r="L20" s="127">
        <f>I20*12</f>
        <v>0</v>
      </c>
    </row>
    <row r="21" spans="1:13" s="22" customFormat="1" ht="27" customHeight="1" thickBot="1">
      <c r="A21" s="240"/>
      <c r="B21" s="169" t="s">
        <v>42</v>
      </c>
      <c r="C21" s="170"/>
      <c r="D21" s="171"/>
      <c r="E21" s="31"/>
      <c r="F21" s="32"/>
      <c r="G21" s="32"/>
      <c r="H21" s="33"/>
      <c r="I21" s="31"/>
      <c r="J21" s="32"/>
      <c r="K21" s="32"/>
      <c r="L21" s="34"/>
      <c r="M21" s="49"/>
    </row>
    <row r="22" spans="1:12" ht="24" customHeight="1" thickBot="1">
      <c r="A22" s="241"/>
      <c r="B22" s="244" t="s">
        <v>45</v>
      </c>
      <c r="C22" s="245"/>
      <c r="D22" s="245"/>
      <c r="E22" s="245"/>
      <c r="F22" s="245"/>
      <c r="G22" s="245"/>
      <c r="H22" s="246"/>
      <c r="I22" s="75"/>
      <c r="J22" s="76"/>
      <c r="K22" s="76"/>
      <c r="L22" s="77"/>
    </row>
    <row r="23" spans="1:12" ht="57.75" customHeight="1">
      <c r="A23" s="264" t="s">
        <v>13</v>
      </c>
      <c r="B23" s="265"/>
      <c r="C23" s="265"/>
      <c r="D23" s="266"/>
      <c r="E23" s="270" t="s">
        <v>14</v>
      </c>
      <c r="F23" s="265"/>
      <c r="G23" s="265"/>
      <c r="H23" s="266"/>
      <c r="I23" s="272" t="s">
        <v>14</v>
      </c>
      <c r="J23" s="273"/>
      <c r="K23" s="273"/>
      <c r="L23" s="274"/>
    </row>
    <row r="24" spans="1:12" ht="47.25" customHeight="1">
      <c r="A24" s="267"/>
      <c r="B24" s="268"/>
      <c r="C24" s="268"/>
      <c r="D24" s="269"/>
      <c r="E24" s="271"/>
      <c r="F24" s="268"/>
      <c r="G24" s="268"/>
      <c r="H24" s="269"/>
      <c r="I24" s="275"/>
      <c r="J24" s="276"/>
      <c r="K24" s="276"/>
      <c r="L24" s="277"/>
    </row>
    <row r="25" spans="1:12" ht="29.25" customHeight="1">
      <c r="A25" s="267"/>
      <c r="B25" s="268"/>
      <c r="C25" s="268"/>
      <c r="D25" s="269"/>
      <c r="E25" s="271"/>
      <c r="F25" s="268"/>
      <c r="G25" s="268"/>
      <c r="H25" s="269"/>
      <c r="I25" s="275"/>
      <c r="J25" s="276"/>
      <c r="K25" s="276"/>
      <c r="L25" s="277"/>
    </row>
    <row r="26" spans="1:12" ht="14.25" customHeight="1" thickBot="1">
      <c r="A26" s="278" t="s">
        <v>58</v>
      </c>
      <c r="B26" s="279"/>
      <c r="C26" s="279"/>
      <c r="D26" s="280"/>
      <c r="E26" s="281" t="s">
        <v>49</v>
      </c>
      <c r="F26" s="279"/>
      <c r="G26" s="279"/>
      <c r="H26" s="280"/>
      <c r="I26" s="281" t="s">
        <v>15</v>
      </c>
      <c r="J26" s="279"/>
      <c r="K26" s="279"/>
      <c r="L26" s="282"/>
    </row>
    <row r="27" spans="1:12" ht="31.5" customHeight="1">
      <c r="A27" s="258" t="s">
        <v>36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</row>
    <row r="28" spans="1:12" ht="31.5" customHeight="1" thickBot="1">
      <c r="A28" s="261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3"/>
    </row>
    <row r="29" ht="16.5" customHeight="1" thickTop="1"/>
    <row r="30" ht="14.25" customHeight="1"/>
    <row r="31" ht="14.25" customHeight="1"/>
    <row r="32" ht="14.25" customHeight="1"/>
  </sheetData>
  <sheetProtection/>
  <mergeCells count="35">
    <mergeCell ref="E26:H26"/>
    <mergeCell ref="I26:L26"/>
    <mergeCell ref="C9:D9"/>
    <mergeCell ref="C10:D10"/>
    <mergeCell ref="C11:D11"/>
    <mergeCell ref="C12:D12"/>
    <mergeCell ref="C13:D13"/>
    <mergeCell ref="A27:L28"/>
    <mergeCell ref="A23:D25"/>
    <mergeCell ref="E23:H25"/>
    <mergeCell ref="I23:L25"/>
    <mergeCell ref="C20:D20"/>
    <mergeCell ref="C14:D14"/>
    <mergeCell ref="C15:D15"/>
    <mergeCell ref="B21:D21"/>
    <mergeCell ref="B22:H22"/>
    <mergeCell ref="A26:D26"/>
    <mergeCell ref="A5:L5"/>
    <mergeCell ref="C6:D6"/>
    <mergeCell ref="A7:A22"/>
    <mergeCell ref="B7:D8"/>
    <mergeCell ref="E7:H8"/>
    <mergeCell ref="I7:L8"/>
    <mergeCell ref="C16:D16"/>
    <mergeCell ref="C17:D17"/>
    <mergeCell ref="C18:D18"/>
    <mergeCell ref="C19:D19"/>
    <mergeCell ref="A1:B4"/>
    <mergeCell ref="C1:D4"/>
    <mergeCell ref="E1:F3"/>
    <mergeCell ref="G1:L1"/>
    <mergeCell ref="G2:H2"/>
    <mergeCell ref="G3:H3"/>
    <mergeCell ref="E4:F4"/>
    <mergeCell ref="G4:H4"/>
  </mergeCells>
  <printOptions/>
  <pageMargins left="0.23622047244094488" right="0.23622047244094488" top="0.3543307086614173" bottom="0.5511811023622047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Wrocławskie Centrum Zdrowia 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bpiekarska</dc:creator>
  <cp:keywords/>
  <dc:description/>
  <cp:lastModifiedBy>bpiekarska</cp:lastModifiedBy>
  <cp:lastPrinted>2019-01-30T10:14:21Z</cp:lastPrinted>
  <dcterms:created xsi:type="dcterms:W3CDTF">2010-11-22T07:16:55Z</dcterms:created>
  <dcterms:modified xsi:type="dcterms:W3CDTF">2021-01-04T11:48:58Z</dcterms:modified>
  <cp:category/>
  <cp:version/>
  <cp:contentType/>
  <cp:contentStatus/>
</cp:coreProperties>
</file>